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65446" windowWidth="12375" windowHeight="11640" activeTab="0"/>
  </bookViews>
  <sheets>
    <sheet name="Коэфф" sheetId="1" r:id="rId1"/>
    <sheet name="свод" sheetId="2" r:id="rId2"/>
    <sheet name="Сезон 2010" sheetId="3" r:id="rId3"/>
    <sheet name="пред" sheetId="4" r:id="rId4"/>
    <sheet name="Групп" sheetId="5" r:id="rId5"/>
    <sheet name="Плей-офф" sheetId="6" r:id="rId6"/>
  </sheets>
  <definedNames>
    <definedName name="_xlnm._FilterDatabase" localSheetId="2" hidden="1">'Сезон 2010'!$A$1:$J$78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<sst xmlns="http://schemas.openxmlformats.org/spreadsheetml/2006/main" count="2106" uniqueCount="385">
  <si>
    <t>M</t>
  </si>
  <si>
    <t>Команда</t>
  </si>
  <si>
    <t>Кф.2008</t>
  </si>
  <si>
    <t>КСИ</t>
  </si>
  <si>
    <t>"АФК-Кемерово"</t>
  </si>
  <si>
    <t>"Северное Сияние"</t>
  </si>
  <si>
    <t>-</t>
  </si>
  <si>
    <t>МКСП "АЛЬЯНС"</t>
  </si>
  <si>
    <t>RED-ARMY.RU</t>
  </si>
  <si>
    <t>"ТОРПЕДО.РУ"</t>
  </si>
  <si>
    <t>"ФОРВАРД"</t>
  </si>
  <si>
    <t>КФП "АРСЕНАЛ"</t>
  </si>
  <si>
    <t>КБИ</t>
  </si>
  <si>
    <t>Kanonir.Com</t>
  </si>
  <si>
    <t>FreeIsland</t>
  </si>
  <si>
    <t>Fprognoz.com</t>
  </si>
  <si>
    <t>KFP.RU</t>
  </si>
  <si>
    <t>ВФЛ КБК</t>
  </si>
  <si>
    <t>CONFIANZA</t>
  </si>
  <si>
    <t>"Russian Roulette"</t>
  </si>
  <si>
    <t>Союз GM</t>
  </si>
  <si>
    <t>VOON.RU</t>
  </si>
  <si>
    <t>Одесса</t>
  </si>
  <si>
    <t>ФПЛ Суперлига</t>
  </si>
  <si>
    <t>12ua</t>
  </si>
  <si>
    <t>SpartakMoskva.ru</t>
  </si>
  <si>
    <t>7-40</t>
  </si>
  <si>
    <t>КЛФП Харьков</t>
  </si>
  <si>
    <t>Профессионалы ФП</t>
  </si>
  <si>
    <t>КЛФ "Чемпион"</t>
  </si>
  <si>
    <t xml:space="preserve">football.by        </t>
  </si>
  <si>
    <t>EXE</t>
  </si>
  <si>
    <t>УкрФутбол</t>
  </si>
  <si>
    <t>FC Noroc</t>
  </si>
  <si>
    <t>СФП ФЕНИКС</t>
  </si>
  <si>
    <t>Best Football &amp; Partizans</t>
  </si>
  <si>
    <t>Игрок</t>
  </si>
  <si>
    <t>ПР</t>
  </si>
  <si>
    <t>ГР</t>
  </si>
  <si>
    <t>1/8</t>
  </si>
  <si>
    <t>1/4</t>
  </si>
  <si>
    <t>1/2</t>
  </si>
  <si>
    <t>Ф</t>
  </si>
  <si>
    <t>ИТОГО</t>
  </si>
  <si>
    <t>Незнанов</t>
  </si>
  <si>
    <t>Micom</t>
  </si>
  <si>
    <t>А.Нахратьянц</t>
  </si>
  <si>
    <t>Д.Белов</t>
  </si>
  <si>
    <t>Д.Фридман</t>
  </si>
  <si>
    <t>С.Машаков</t>
  </si>
  <si>
    <t>ESI2607</t>
  </si>
  <si>
    <t>BROKER</t>
  </si>
  <si>
    <t>SuperVlad</t>
  </si>
  <si>
    <t>Athanasius</t>
  </si>
  <si>
    <t>Max A.K.</t>
  </si>
  <si>
    <t>Morrison</t>
  </si>
  <si>
    <t>Kuzen</t>
  </si>
  <si>
    <t>Amonte</t>
  </si>
  <si>
    <t>analiser</t>
  </si>
  <si>
    <t>Colo-Colo</t>
  </si>
  <si>
    <t>Десант</t>
  </si>
  <si>
    <t>VEANTM</t>
  </si>
  <si>
    <t>Sprinter</t>
  </si>
  <si>
    <t>stas_luky</t>
  </si>
  <si>
    <t>delete</t>
  </si>
  <si>
    <t>Kashtan</t>
  </si>
  <si>
    <t>antoha</t>
  </si>
  <si>
    <t>chernomor</t>
  </si>
  <si>
    <t>senik</t>
  </si>
  <si>
    <t>saleh</t>
  </si>
  <si>
    <t>М</t>
  </si>
  <si>
    <t>Ник</t>
  </si>
  <si>
    <t>Cчет</t>
  </si>
  <si>
    <t>И</t>
  </si>
  <si>
    <t>В</t>
  </si>
  <si>
    <t>Н</t>
  </si>
  <si>
    <t>П</t>
  </si>
  <si>
    <t>МЗ-МП</t>
  </si>
  <si>
    <t>Р/М</t>
  </si>
  <si>
    <t>ИСХ</t>
  </si>
  <si>
    <t>Н/Я</t>
  </si>
  <si>
    <t>Очки</t>
  </si>
  <si>
    <t>1.</t>
  </si>
  <si>
    <t>2.</t>
  </si>
  <si>
    <t>Группа А</t>
  </si>
  <si>
    <t>О</t>
  </si>
  <si>
    <t>ЕО</t>
  </si>
  <si>
    <t>Бонус</t>
  </si>
  <si>
    <t>Итого</t>
  </si>
  <si>
    <t>3.</t>
  </si>
  <si>
    <t>4.</t>
  </si>
  <si>
    <t>Группа В</t>
  </si>
  <si>
    <t>Группа С</t>
  </si>
  <si>
    <t>Группа D</t>
  </si>
  <si>
    <t>Группа E</t>
  </si>
  <si>
    <t>Группа F</t>
  </si>
  <si>
    <t>Группа G</t>
  </si>
  <si>
    <t>Группа H</t>
  </si>
  <si>
    <t>1/8 финала</t>
  </si>
  <si>
    <t>Общий итог</t>
  </si>
  <si>
    <t>Сумма по полю ИТОГО</t>
  </si>
  <si>
    <t>Итог</t>
  </si>
  <si>
    <t>Кф.2009</t>
  </si>
  <si>
    <t>Кф. 2010</t>
  </si>
  <si>
    <t>O'10</t>
  </si>
  <si>
    <t>Итог'08-10</t>
  </si>
  <si>
    <t>Квота'11</t>
  </si>
  <si>
    <t>WINNER</t>
  </si>
  <si>
    <t>Demon</t>
  </si>
  <si>
    <t>Den-ASD</t>
  </si>
  <si>
    <t>IceMan</t>
  </si>
  <si>
    <t>А.Магдыч</t>
  </si>
  <si>
    <t>Natali</t>
  </si>
  <si>
    <t>DrTotoliz</t>
  </si>
  <si>
    <t>Mishgan</t>
  </si>
  <si>
    <t>Тротил</t>
  </si>
  <si>
    <t>Сеня</t>
  </si>
  <si>
    <t>RedBall</t>
  </si>
  <si>
    <t>ohotnik</t>
  </si>
  <si>
    <t>Vitalio</t>
  </si>
  <si>
    <t>Nordix</t>
  </si>
  <si>
    <t>ViGaS</t>
  </si>
  <si>
    <t>Седой</t>
  </si>
  <si>
    <t>Sergan</t>
  </si>
  <si>
    <t>А.Зеленский</t>
  </si>
  <si>
    <t>В.Покалов</t>
  </si>
  <si>
    <t>В.Воробьёв</t>
  </si>
  <si>
    <t>А.Широков</t>
  </si>
  <si>
    <t>Yaguar</t>
  </si>
  <si>
    <t>Alex_fb</t>
  </si>
  <si>
    <t>Александр Тарас</t>
  </si>
  <si>
    <t>PIV18</t>
  </si>
  <si>
    <t>Seregachm</t>
  </si>
  <si>
    <t>IvanM</t>
  </si>
  <si>
    <t>Ivan91</t>
  </si>
  <si>
    <t>divikon</t>
  </si>
  <si>
    <t>vadiqur</t>
  </si>
  <si>
    <t>Nicky</t>
  </si>
  <si>
    <t>mvasilii</t>
  </si>
  <si>
    <t>Y.Yoffe</t>
  </si>
  <si>
    <t>E.Sorsher</t>
  </si>
  <si>
    <t>D.Laschenov</t>
  </si>
  <si>
    <t>Bambarbia</t>
  </si>
  <si>
    <t>iGR</t>
  </si>
  <si>
    <t>Мерхаба</t>
  </si>
  <si>
    <t>JuveMan</t>
  </si>
  <si>
    <t>salivanov</t>
  </si>
  <si>
    <t>MAI</t>
  </si>
  <si>
    <t>Klose</t>
  </si>
  <si>
    <t>KOBE</t>
  </si>
  <si>
    <t>Vovan the best</t>
  </si>
  <si>
    <t>AFONY</t>
  </si>
  <si>
    <t>Salich</t>
  </si>
  <si>
    <t>Nick777</t>
  </si>
  <si>
    <t>Latinos</t>
  </si>
  <si>
    <t>Wolfen</t>
  </si>
  <si>
    <t>Gunner</t>
  </si>
  <si>
    <t>олег94</t>
  </si>
  <si>
    <r>
      <t> 1</t>
    </r>
    <r>
      <rPr>
        <sz val="10"/>
        <color indexed="63"/>
        <rFont val="Verdana"/>
        <family val="2"/>
      </rPr>
      <t> </t>
    </r>
  </si>
  <si>
    <t> 1 </t>
  </si>
  <si>
    <t> 0 </t>
  </si>
  <si>
    <t> +1 </t>
  </si>
  <si>
    <t> 7 </t>
  </si>
  <si>
    <r>
      <t> 0</t>
    </r>
    <r>
      <rPr>
        <sz val="10"/>
        <color indexed="63"/>
        <rFont val="Verdana"/>
        <family val="2"/>
      </rPr>
      <t> </t>
    </r>
  </si>
  <si>
    <t> -1 </t>
  </si>
  <si>
    <t> 4 </t>
  </si>
  <si>
    <t> 3 </t>
  </si>
  <si>
    <t> +2 </t>
  </si>
  <si>
    <t> -2 </t>
  </si>
  <si>
    <t> +3 </t>
  </si>
  <si>
    <t> -3 </t>
  </si>
  <si>
    <t>VFLP.RU (бывш.UEFA.RU)</t>
  </si>
  <si>
    <t>1/16</t>
  </si>
  <si>
    <t>TOTO Shevi</t>
  </si>
  <si>
    <t>АСП "ПОГОНЯ"</t>
  </si>
  <si>
    <t>КФП Mont Blanc</t>
  </si>
  <si>
    <t> 2 </t>
  </si>
  <si>
    <t> 5 - 4 </t>
  </si>
  <si>
    <t> 18 </t>
  </si>
  <si>
    <t> 4 - 5 </t>
  </si>
  <si>
    <t> 17 </t>
  </si>
  <si>
    <r>
      <t> 2</t>
    </r>
    <r>
      <rPr>
        <sz val="10"/>
        <color indexed="63"/>
        <rFont val="Verdana"/>
        <family val="2"/>
      </rPr>
      <t> </t>
    </r>
  </si>
  <si>
    <t> 4 - 2 </t>
  </si>
  <si>
    <t> 11 </t>
  </si>
  <si>
    <t> 2 - 4 </t>
  </si>
  <si>
    <t> 9 </t>
  </si>
  <si>
    <t> 13 </t>
  </si>
  <si>
    <t> 5 - 2 </t>
  </si>
  <si>
    <t> 14 </t>
  </si>
  <si>
    <t> 2 - 5 </t>
  </si>
  <si>
    <t> 5 - 3 </t>
  </si>
  <si>
    <t> 3 - 5 </t>
  </si>
  <si>
    <t> 15 </t>
  </si>
  <si>
    <t> 6 - 1 </t>
  </si>
  <si>
    <t> +5 </t>
  </si>
  <si>
    <t> 1 - 6 </t>
  </si>
  <si>
    <t> -5 </t>
  </si>
  <si>
    <t> 6 - 2 </t>
  </si>
  <si>
    <t> +4 </t>
  </si>
  <si>
    <t> 2 - 6 </t>
  </si>
  <si>
    <t> -4 </t>
  </si>
  <si>
    <t> 16 </t>
  </si>
  <si>
    <t> 5 - 1 </t>
  </si>
  <si>
    <t> 1 - 5 </t>
  </si>
  <si>
    <t> 3 - 2 </t>
  </si>
  <si>
    <t> 2 - 3 </t>
  </si>
  <si>
    <t> 7 - 7 </t>
  </si>
  <si>
    <r>
      <t> 6</t>
    </r>
    <r>
      <rPr>
        <sz val="10"/>
        <color indexed="63"/>
        <rFont val="Verdana"/>
        <family val="2"/>
      </rPr>
      <t> </t>
    </r>
  </si>
  <si>
    <t> 4 - 3 </t>
  </si>
  <si>
    <r>
      <t> 3</t>
    </r>
    <r>
      <rPr>
        <sz val="10"/>
        <color indexed="63"/>
        <rFont val="Verdana"/>
        <family val="2"/>
      </rPr>
      <t> </t>
    </r>
  </si>
  <si>
    <t> 3 - 8 </t>
  </si>
  <si>
    <r>
      <t> 4</t>
    </r>
    <r>
      <rPr>
        <sz val="10"/>
        <color indexed="63"/>
        <rFont val="Verdana"/>
        <family val="2"/>
      </rPr>
      <t> </t>
    </r>
  </si>
  <si>
    <t> 4 - 4 </t>
  </si>
  <si>
    <t> 5 - 7 </t>
  </si>
  <si>
    <r>
      <t> 7</t>
    </r>
    <r>
      <rPr>
        <sz val="10"/>
        <color indexed="63"/>
        <rFont val="Verdana"/>
        <family val="2"/>
      </rPr>
      <t> </t>
    </r>
  </si>
  <si>
    <r>
      <t> 5</t>
    </r>
    <r>
      <rPr>
        <sz val="10"/>
        <color indexed="63"/>
        <rFont val="Verdana"/>
        <family val="2"/>
      </rPr>
      <t> </t>
    </r>
  </si>
  <si>
    <t> 5 - 5 </t>
  </si>
  <si>
    <t>Группа I</t>
  </si>
  <si>
    <t>Группа J</t>
  </si>
  <si>
    <t>Группа K</t>
  </si>
  <si>
    <t>Группа L</t>
  </si>
  <si>
    <t> 6 - 3 </t>
  </si>
  <si>
    <t> 2 - 7 </t>
  </si>
  <si>
    <t>Группа M</t>
  </si>
  <si>
    <t>Группа N</t>
  </si>
  <si>
    <t>Группа O</t>
  </si>
  <si>
    <t>Группа P</t>
  </si>
  <si>
    <t> -8 </t>
  </si>
  <si>
    <r>
      <t>Demon</t>
    </r>
  </si>
  <si>
    <r>
      <t>Y.Yoffe</t>
    </r>
  </si>
  <si>
    <r>
      <t>ohotnik</t>
    </r>
  </si>
  <si>
    <r>
      <t>Александр Тарас</t>
    </r>
  </si>
  <si>
    <r>
      <t>divikon</t>
    </r>
  </si>
  <si>
    <r>
      <t>ViGaS</t>
    </r>
  </si>
  <si>
    <r>
      <t>Д.Белов</t>
    </r>
  </si>
  <si>
    <r>
      <t>KOBE</t>
    </r>
  </si>
  <si>
    <r>
      <t>PIV18</t>
    </r>
  </si>
  <si>
    <r>
      <t>Незнанов</t>
    </r>
  </si>
  <si>
    <r>
      <t>AFONY</t>
    </r>
  </si>
  <si>
    <r>
      <t>Seregachm</t>
    </r>
  </si>
  <si>
    <r>
      <t>Bambarbia</t>
    </r>
  </si>
  <si>
    <r>
      <t>DrTotoliz</t>
    </r>
  </si>
  <si>
    <r>
      <t>Nicky</t>
    </r>
  </si>
  <si>
    <r>
      <t>Kashtan</t>
    </r>
  </si>
  <si>
    <r>
      <t>В.Воробьёв</t>
    </r>
  </si>
  <si>
    <r>
      <t>А.Зеленский</t>
    </r>
  </si>
  <si>
    <r>
      <t>Micom</t>
    </r>
  </si>
  <si>
    <r>
      <t>Kuzen</t>
    </r>
  </si>
  <si>
    <r>
      <t>senik</t>
    </r>
  </si>
  <si>
    <r>
      <t>В.Покалов</t>
    </r>
  </si>
  <si>
    <r>
      <t>Nick777</t>
    </r>
  </si>
  <si>
    <r>
      <t>Sprinter</t>
    </r>
  </si>
  <si>
    <r>
      <t>SuperVlad</t>
    </r>
  </si>
  <si>
    <r>
      <t>Amonte</t>
    </r>
  </si>
  <si>
    <r>
      <t>WINNER</t>
    </r>
  </si>
  <si>
    <r>
      <t>Ivan91</t>
    </r>
  </si>
  <si>
    <r>
      <t>JuveMan</t>
    </r>
  </si>
  <si>
    <r>
      <t>Alex_fb</t>
    </r>
  </si>
  <si>
    <r>
      <t>Mishgan</t>
    </r>
  </si>
  <si>
    <r>
      <t>Latinos</t>
    </r>
  </si>
  <si>
    <r>
      <t>mvasilii</t>
    </r>
  </si>
  <si>
    <r>
      <t>Vitalio</t>
    </r>
  </si>
  <si>
    <r>
      <t>С.Машаков</t>
    </r>
  </si>
  <si>
    <r>
      <t>IvanM</t>
    </r>
  </si>
  <si>
    <r>
      <t>salivanov</t>
    </r>
  </si>
  <si>
    <r>
      <t>stas_luky</t>
    </r>
  </si>
  <si>
    <r>
      <t>BROKER</t>
    </r>
  </si>
  <si>
    <r>
      <t>Gunner</t>
    </r>
  </si>
  <si>
    <r>
      <t>А.Нахратьянц</t>
    </r>
  </si>
  <si>
    <r>
      <t>Colo-Colo</t>
    </r>
  </si>
  <si>
    <r>
      <t>antoha</t>
    </r>
  </si>
  <si>
    <r>
      <t>ESI2607</t>
    </r>
  </si>
  <si>
    <r>
      <t>Wolfen</t>
    </r>
  </si>
  <si>
    <r>
      <t>RedBall</t>
    </r>
  </si>
  <si>
    <r>
      <t>Yaguar</t>
    </r>
  </si>
  <si>
    <r>
      <t>D.Laschenov</t>
    </r>
  </si>
  <si>
    <r>
      <t> 13</t>
    </r>
    <r>
      <rPr>
        <sz val="10"/>
        <color indexed="63"/>
        <rFont val="Verdana"/>
        <family val="2"/>
      </rPr>
      <t> </t>
    </r>
  </si>
  <si>
    <t> 9 - 4 </t>
  </si>
  <si>
    <t> 30 </t>
  </si>
  <si>
    <r>
      <t> 10</t>
    </r>
    <r>
      <rPr>
        <sz val="10"/>
        <color indexed="63"/>
        <rFont val="Verdana"/>
        <family val="2"/>
      </rPr>
      <t> </t>
    </r>
  </si>
  <si>
    <t> 8 - 10 </t>
  </si>
  <si>
    <t> 26 </t>
  </si>
  <si>
    <r>
      <t> 9</t>
    </r>
    <r>
      <rPr>
        <sz val="10"/>
        <color indexed="63"/>
        <rFont val="Verdana"/>
        <family val="2"/>
      </rPr>
      <t> </t>
    </r>
  </si>
  <si>
    <t> 5 </t>
  </si>
  <si>
    <t> 5 - 9 </t>
  </si>
  <si>
    <t> 25 </t>
  </si>
  <si>
    <t> 11 - 10 </t>
  </si>
  <si>
    <t> 27 </t>
  </si>
  <si>
    <r>
      <t> 8</t>
    </r>
    <r>
      <rPr>
        <sz val="10"/>
        <color indexed="63"/>
        <rFont val="Verdana"/>
        <family val="2"/>
      </rPr>
      <t> </t>
    </r>
  </si>
  <si>
    <t> 10 - 8 </t>
  </si>
  <si>
    <t> 29 </t>
  </si>
  <si>
    <t> 9 - 7 </t>
  </si>
  <si>
    <t> 11 - 16 </t>
  </si>
  <si>
    <t> 24 </t>
  </si>
  <si>
    <r>
      <t> 14</t>
    </r>
    <r>
      <rPr>
        <sz val="10"/>
        <color indexed="63"/>
        <rFont val="Verdana"/>
        <family val="2"/>
      </rPr>
      <t> </t>
    </r>
  </si>
  <si>
    <t> 11 - 5 </t>
  </si>
  <si>
    <t> +6 </t>
  </si>
  <si>
    <t> 6 - 7 </t>
  </si>
  <si>
    <t> 22 </t>
  </si>
  <si>
    <t> 3 - 7 </t>
  </si>
  <si>
    <t> 21 </t>
  </si>
  <si>
    <r>
      <t> 11</t>
    </r>
    <r>
      <rPr>
        <sz val="10"/>
        <color indexed="63"/>
        <rFont val="Verdana"/>
        <family val="2"/>
      </rPr>
      <t> </t>
    </r>
  </si>
  <si>
    <t> 9 - 6 </t>
  </si>
  <si>
    <t> 8 - 6 </t>
  </si>
  <si>
    <t> 4 - 9 </t>
  </si>
  <si>
    <r>
      <t> 12</t>
    </r>
    <r>
      <rPr>
        <sz val="10"/>
        <color indexed="63"/>
        <rFont val="Verdana"/>
        <family val="2"/>
      </rPr>
      <t> </t>
    </r>
  </si>
  <si>
    <t> 8 - 5 </t>
  </si>
  <si>
    <t> 28 </t>
  </si>
  <si>
    <t> 10 - 5 </t>
  </si>
  <si>
    <t> 6 - 10 </t>
  </si>
  <si>
    <t> 4 - 8 </t>
  </si>
  <si>
    <t> 7 - 5 </t>
  </si>
  <si>
    <t> 8 - 8 </t>
  </si>
  <si>
    <t> 6 - 13 </t>
  </si>
  <si>
    <t> -7 </t>
  </si>
  <si>
    <t> 6 - 6 </t>
  </si>
  <si>
    <t> 11 - 6 </t>
  </si>
  <si>
    <t> 11 - 9 </t>
  </si>
  <si>
    <t> 7 - 6 </t>
  </si>
  <si>
    <t> 3 - 11 </t>
  </si>
  <si>
    <t> 19 </t>
  </si>
  <si>
    <t> 4 - 7 </t>
  </si>
  <si>
    <t> 8 - 3 </t>
  </si>
  <si>
    <t> 5 - 8 </t>
  </si>
  <si>
    <t> 10 - 4 </t>
  </si>
  <si>
    <t> 6 - 8 </t>
  </si>
  <si>
    <t> 8 - 2 </t>
  </si>
  <si>
    <t> 7 - 3 </t>
  </si>
  <si>
    <t> 7 - 8 </t>
  </si>
  <si>
    <t> 3 - 12 </t>
  </si>
  <si>
    <t> -9 </t>
  </si>
  <si>
    <r>
      <t>Morrison</t>
    </r>
  </si>
  <si>
    <r>
      <t>chernomor</t>
    </r>
  </si>
  <si>
    <t> 7 - 4 </t>
  </si>
  <si>
    <t> 12 </t>
  </si>
  <si>
    <t> 3 - 3 </t>
  </si>
  <si>
    <t> 9 - 3 </t>
  </si>
  <si>
    <t> 3 - 9 </t>
  </si>
  <si>
    <t> -6 </t>
  </si>
  <si>
    <t> 10 </t>
  </si>
  <si>
    <t> 9 - 2 </t>
  </si>
  <si>
    <t> +7 </t>
  </si>
  <si>
    <t> 2 - 9 </t>
  </si>
  <si>
    <t> 6 </t>
  </si>
  <si>
    <r>
      <t>Д.Фридман</t>
    </r>
  </si>
  <si>
    <r>
      <t>Тротил</t>
    </r>
  </si>
  <si>
    <r>
      <t>Salich</t>
    </r>
  </si>
  <si>
    <r>
      <t>Сеня</t>
    </r>
  </si>
  <si>
    <r>
      <t>IceMan</t>
    </r>
  </si>
  <si>
    <r>
      <t>vadiqur</t>
    </r>
  </si>
  <si>
    <r>
      <t>Athanasius</t>
    </r>
  </si>
  <si>
    <t> 2 - 1 </t>
  </si>
  <si>
    <t> 23 </t>
  </si>
  <si>
    <t> 1 - 2 </t>
  </si>
  <si>
    <t> 5 - 6 </t>
  </si>
  <si>
    <t> 6 - 5 </t>
  </si>
  <si>
    <t> 2 - 2 </t>
  </si>
  <si>
    <t>1/16 финала</t>
  </si>
  <si>
    <t>№1</t>
  </si>
  <si>
    <t>№2</t>
  </si>
  <si>
    <t>№3</t>
  </si>
  <si>
    <t>№4</t>
  </si>
  <si>
    <t>№5</t>
  </si>
  <si>
    <t>№6</t>
  </si>
  <si>
    <t>№7</t>
  </si>
  <si>
    <t>№8</t>
  </si>
  <si>
    <t> 6 - 4 </t>
  </si>
  <si>
    <t> 4 - 6 </t>
  </si>
  <si>
    <t> 3 - 1 </t>
  </si>
  <si>
    <t> 1 - 3 </t>
  </si>
  <si>
    <t> 3 - 6 </t>
  </si>
  <si>
    <t> 20 </t>
  </si>
  <si>
    <t> 3 - 4 </t>
  </si>
  <si>
    <t>1/4 финала</t>
  </si>
  <si>
    <t>#1</t>
  </si>
  <si>
    <t>#2</t>
  </si>
  <si>
    <t>#3</t>
  </si>
  <si>
    <t>#4</t>
  </si>
  <si>
    <t> 7 - 1 </t>
  </si>
  <si>
    <t> 1 - 7 </t>
  </si>
  <si>
    <t>1/2 финала</t>
  </si>
  <si>
    <t>Финал</t>
  </si>
  <si>
    <t>3 - 0</t>
  </si>
  <si>
    <t>+3</t>
  </si>
  <si>
    <t>0 - 3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</si>
</sst>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Unicode MS"/>
      <family val="0"/>
    </font>
    <font>
      <b/>
      <sz val="10"/>
      <name val="Arial Unicode MS"/>
      <family val="0"/>
    </font>
    <font>
      <sz val="10"/>
      <color indexed="63"/>
      <name val="Verdana"/>
      <family val="2"/>
    </font>
    <font>
      <sz val="8"/>
      <color indexed="63"/>
      <name val="Verdana"/>
      <family val="2"/>
    </font>
    <font>
      <b/>
      <sz val="10"/>
      <color indexed="63"/>
      <name val="Verdana"/>
      <family val="2"/>
    </font>
    <font>
      <sz val="8"/>
      <name val="Tahoma"/>
      <family val="2"/>
    </font>
    <font>
      <sz val="18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right" wrapText="1"/>
    </xf>
    <xf numFmtId="0" fontId="9" fillId="6" borderId="5" xfId="0" applyFont="1" applyFill="1" applyBorder="1" applyAlignment="1">
      <alignment wrapText="1"/>
    </xf>
    <xf numFmtId="0" fontId="9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right" wrapText="1"/>
    </xf>
    <xf numFmtId="0" fontId="9" fillId="7" borderId="5" xfId="0" applyFont="1" applyFill="1" applyBorder="1" applyAlignment="1">
      <alignment wrapText="1"/>
    </xf>
    <xf numFmtId="0" fontId="9" fillId="7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4" fillId="0" borderId="0" xfId="0" applyNumberFormat="1" applyFont="1" applyAlignment="1">
      <alignment/>
    </xf>
    <xf numFmtId="164" fontId="4" fillId="2" borderId="13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164" fontId="4" fillId="8" borderId="4" xfId="0" applyNumberFormat="1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5" fillId="0" borderId="0" xfId="0" applyNumberFormat="1" applyFont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3" borderId="13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0" fontId="4" fillId="8" borderId="4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4" fontId="4" fillId="8" borderId="20" xfId="0" applyNumberFormat="1" applyFont="1" applyFill="1" applyBorder="1" applyAlignment="1">
      <alignment/>
    </xf>
    <xf numFmtId="165" fontId="4" fillId="2" borderId="2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 wrapText="1"/>
    </xf>
    <xf numFmtId="0" fontId="7" fillId="6" borderId="5" xfId="0" applyNumberFormat="1" applyFont="1" applyFill="1" applyBorder="1" applyAlignment="1">
      <alignment horizontal="center" wrapText="1"/>
    </xf>
    <xf numFmtId="0" fontId="7" fillId="7" borderId="5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4" fillId="3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49" fontId="7" fillId="6" borderId="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8" sheet="Сезон 2010"/>
  </cacheSource>
  <cacheFields count="10">
    <cacheField name="Игрок">
      <sharedItems containsMixedTypes="0"/>
    </cacheField>
    <cacheField name="Команда">
      <sharedItems containsMixedTypes="0" count="34">
        <s v="&quot;АФК-Кемерово&quot;"/>
        <s v="&quot;Северное Сияние&quot;"/>
        <s v="МКСП &quot;АЛЬЯНС&quot;"/>
        <s v="RED-ARMY.RU"/>
        <s v="КФП &quot;АРСЕНАЛ&quot;"/>
        <s v="&quot;ТОРПЕДО.РУ&quot;"/>
        <s v="&quot;ФОРВАРД&quot;"/>
        <s v="Fprognoz.com"/>
        <s v="Kanonir.Com"/>
        <s v="КБИ"/>
        <s v="VFLP.RU (бывш.UEFA.RU)"/>
        <s v="KFP.RU"/>
        <s v="ВФЛ КБК"/>
        <s v="&quot;Russian Roulette&quot;"/>
        <s v="VOON.RU"/>
        <s v="Одесса"/>
        <s v="12ua"/>
        <s v="SpartakMoskva.ru"/>
        <s v="7-40"/>
        <s v="Best Football &amp; Partizans"/>
        <s v="Профессионалы ФП"/>
        <s v="EXE"/>
        <s v="АСП &quot;ПОГОНЯ&quot;"/>
        <s v="FC Noroc"/>
        <s v="КФП Mont Blanc"/>
        <s v="СФП ФЕНИКС"/>
        <s v="TOTO Shevi"/>
        <s v="7-41"/>
        <s v="Best Football &amp; Part"/>
        <s v="CONFIANZA"/>
        <s v="FunkySouls.Com"/>
        <s v="UEFA.RU"/>
        <s v="АСП ПОЛОТА"/>
        <s v="Союз GM"/>
      </sharedItems>
    </cacheField>
    <cacheField name="ПР">
      <sharedItems containsSemiMixedTypes="0" containsString="0" containsMixedTypes="0" containsNumber="1" count="7">
        <n v="1"/>
        <n v="2.5"/>
        <n v="0.5"/>
        <n v="3"/>
        <n v="0"/>
        <n v="3.5"/>
        <n v="1.5"/>
      </sharedItems>
    </cacheField>
    <cacheField name="ГР">
      <sharedItems containsString="0" containsBlank="1" containsMixedTypes="0" containsNumber="1" containsInteger="1" count="12">
        <n v="4"/>
        <n v="6"/>
        <n v="7"/>
        <n v="10"/>
        <n v="9"/>
        <m/>
        <n v="5"/>
        <n v="8"/>
        <n v="11"/>
        <n v="2"/>
        <n v="1"/>
        <n v="3"/>
      </sharedItems>
    </cacheField>
    <cacheField name="1/16">
      <sharedItems containsString="0" containsBlank="1" containsMixedTypes="0" containsNumber="1" containsInteger="1" count="10">
        <m/>
        <n v="6"/>
        <n v="7"/>
        <n v="3"/>
        <n v="1"/>
        <n v="5"/>
        <n v="8"/>
        <n v="4"/>
        <n v="0"/>
        <n v="2"/>
      </sharedItems>
    </cacheField>
    <cacheField name="1/8">
      <sharedItems containsString="0" containsBlank="1" containsMixedTypes="0" containsNumber="1" containsInteger="1" count="8">
        <m/>
        <n v="2"/>
        <n v="1"/>
        <n v="3"/>
        <n v="7"/>
        <n v="6"/>
        <n v="5"/>
        <n v="4"/>
      </sharedItems>
    </cacheField>
    <cacheField name="1/4">
      <sharedItems containsString="0" containsBlank="1" containsMixedTypes="0" containsNumber="1" containsInteger="1" count="6">
        <m/>
        <n v="2"/>
        <n v="7"/>
        <n v="1"/>
        <n v="4"/>
        <n v="5"/>
      </sharedItems>
    </cacheField>
    <cacheField name="1/2">
      <sharedItems containsString="0" containsBlank="1" containsMixedTypes="0" containsNumber="1" containsInteger="1" count="5">
        <m/>
        <n v="7"/>
        <n v="0"/>
        <n v="1"/>
        <n v="8"/>
      </sharedItems>
    </cacheField>
    <cacheField name="Ф">
      <sharedItems containsString="0" containsBlank="1" containsMixedTypes="0" containsNumber="1" containsInteger="1" count="3">
        <m/>
        <n v="1"/>
        <n v="6"/>
      </sharedItems>
    </cacheField>
    <cacheField name="ИТОГО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32" firstHeaderRow="2" firstDataRow="2" firstDataCol="1"/>
  <pivotFields count="10">
    <pivotField compact="0" outline="0" subtotalTop="0" showAll="0"/>
    <pivotField axis="axisRow" compact="0" outline="0" subtotalTop="0" showAll="0">
      <items count="35">
        <item x="13"/>
        <item x="0"/>
        <item x="1"/>
        <item x="5"/>
        <item x="6"/>
        <item x="16"/>
        <item x="18"/>
        <item m="1" x="28"/>
        <item m="1" x="29"/>
        <item x="21"/>
        <item x="23"/>
        <item x="7"/>
        <item m="1" x="30"/>
        <item x="8"/>
        <item x="11"/>
        <item x="3"/>
        <item x="17"/>
        <item m="1" x="31"/>
        <item x="14"/>
        <item m="1" x="32"/>
        <item x="12"/>
        <item x="9"/>
        <item x="4"/>
        <item x="2"/>
        <item x="15"/>
        <item x="20"/>
        <item m="1" x="33"/>
        <item x="25"/>
        <item x="19"/>
        <item x="10"/>
        <item m="1" x="27"/>
        <item x="22"/>
        <item x="24"/>
        <item x="2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 t="grand">
      <x/>
    </i>
  </rowItems>
  <colItems count="1">
    <i/>
  </colItems>
  <dataFields count="1">
    <dataField name="Сумма по полю ИТОГО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4.75390625" style="0" customWidth="1"/>
    <col min="2" max="2" width="25.125" style="0" customWidth="1"/>
    <col min="8" max="8" width="9.625" style="0" customWidth="1"/>
  </cols>
  <sheetData>
    <row r="1" spans="1:9" ht="13.5" thickBot="1">
      <c r="A1" s="47" t="s">
        <v>0</v>
      </c>
      <c r="B1" s="48" t="s">
        <v>1</v>
      </c>
      <c r="C1" s="48" t="s">
        <v>2</v>
      </c>
      <c r="D1" s="48" t="s">
        <v>102</v>
      </c>
      <c r="E1" s="48" t="s">
        <v>3</v>
      </c>
      <c r="F1" s="48" t="s">
        <v>104</v>
      </c>
      <c r="G1" s="48" t="s">
        <v>103</v>
      </c>
      <c r="H1" s="49" t="s">
        <v>105</v>
      </c>
      <c r="I1" s="50" t="s">
        <v>106</v>
      </c>
    </row>
    <row r="2" spans="1:11" s="1" customFormat="1" ht="12.75">
      <c r="A2" s="2">
        <v>1</v>
      </c>
      <c r="B2" s="3" t="s">
        <v>7</v>
      </c>
      <c r="C2" s="4">
        <v>24</v>
      </c>
      <c r="D2" s="4">
        <v>7.875</v>
      </c>
      <c r="E2" s="40">
        <v>5</v>
      </c>
      <c r="F2" s="74">
        <f>VLOOKUP(B2,свод!$A$5:$B$32,2,0)</f>
        <v>80</v>
      </c>
      <c r="G2" s="69">
        <f>ROUND(F2/E2,3)</f>
        <v>16</v>
      </c>
      <c r="H2" s="39">
        <f>C2+D2+G2</f>
        <v>47.875</v>
      </c>
      <c r="I2" s="40">
        <v>5</v>
      </c>
      <c r="K2" s="38"/>
    </row>
    <row r="3" spans="1:11" s="1" customFormat="1" ht="12.75">
      <c r="A3" s="5">
        <v>2</v>
      </c>
      <c r="B3" s="6" t="s">
        <v>15</v>
      </c>
      <c r="C3" s="7">
        <v>3.25</v>
      </c>
      <c r="D3" s="7">
        <v>29.75</v>
      </c>
      <c r="E3" s="41">
        <v>4</v>
      </c>
      <c r="F3" s="75">
        <f>VLOOKUP(B3,свод!$A$5:$B$32,2,0)</f>
        <v>35.5</v>
      </c>
      <c r="G3" s="69">
        <f>ROUND(F3/E3,3)</f>
        <v>8.875</v>
      </c>
      <c r="H3" s="39">
        <f>C3+D3+G3</f>
        <v>41.875</v>
      </c>
      <c r="I3" s="41">
        <v>5</v>
      </c>
      <c r="K3" s="38"/>
    </row>
    <row r="4" spans="1:11" s="1" customFormat="1" ht="12.75">
      <c r="A4" s="5">
        <v>3</v>
      </c>
      <c r="B4" s="6" t="s">
        <v>8</v>
      </c>
      <c r="C4" s="7">
        <v>3.5</v>
      </c>
      <c r="D4" s="7">
        <v>19.25</v>
      </c>
      <c r="E4" s="41">
        <v>5</v>
      </c>
      <c r="F4" s="75">
        <f>VLOOKUP(B4,свод!$A$5:$B$32,2,0)</f>
        <v>95.5</v>
      </c>
      <c r="G4" s="69">
        <f>ROUND(F4/E4,3)</f>
        <v>19.1</v>
      </c>
      <c r="H4" s="39">
        <f>C4+D4+G4</f>
        <v>41.85</v>
      </c>
      <c r="I4" s="41">
        <v>5</v>
      </c>
      <c r="K4" s="38"/>
    </row>
    <row r="5" spans="1:11" ht="12.75">
      <c r="A5" s="55">
        <v>4</v>
      </c>
      <c r="B5" s="56" t="s">
        <v>11</v>
      </c>
      <c r="C5" s="57">
        <v>5</v>
      </c>
      <c r="D5" s="57">
        <v>18.75</v>
      </c>
      <c r="E5" s="58">
        <v>4</v>
      </c>
      <c r="F5" s="76">
        <f>VLOOKUP(B5,свод!$A$5:$B$32,2,0)</f>
        <v>63</v>
      </c>
      <c r="G5" s="70">
        <f>ROUND(F5/E5,3)</f>
        <v>15.75</v>
      </c>
      <c r="H5" s="59">
        <f>C5+D5+G5</f>
        <v>39.5</v>
      </c>
      <c r="I5" s="58">
        <v>4</v>
      </c>
      <c r="K5" s="38"/>
    </row>
    <row r="6" spans="1:11" ht="12.75">
      <c r="A6" s="55">
        <v>5</v>
      </c>
      <c r="B6" s="56" t="s">
        <v>13</v>
      </c>
      <c r="C6" s="57">
        <v>8.25</v>
      </c>
      <c r="D6" s="57">
        <v>22.75</v>
      </c>
      <c r="E6" s="58">
        <v>3</v>
      </c>
      <c r="F6" s="76">
        <f>VLOOKUP(B6,свод!$A$5:$B$32,2,0)</f>
        <v>23</v>
      </c>
      <c r="G6" s="70">
        <f>ROUND(F6/E6,3)</f>
        <v>7.667</v>
      </c>
      <c r="H6" s="59">
        <f>C6+D6+G6</f>
        <v>38.667</v>
      </c>
      <c r="I6" s="58">
        <v>4</v>
      </c>
      <c r="K6" s="38"/>
    </row>
    <row r="7" spans="1:11" ht="12.75">
      <c r="A7" s="55">
        <v>6</v>
      </c>
      <c r="B7" s="56" t="s">
        <v>171</v>
      </c>
      <c r="C7" s="57">
        <v>11.25</v>
      </c>
      <c r="D7" s="57">
        <v>13.25</v>
      </c>
      <c r="E7" s="58">
        <v>3</v>
      </c>
      <c r="F7" s="76">
        <f>VLOOKUP(B7,свод!$A$5:$B$32,2,0)</f>
        <v>33.5</v>
      </c>
      <c r="G7" s="70">
        <f>ROUND(F7/E7,3)</f>
        <v>11.167</v>
      </c>
      <c r="H7" s="59">
        <f>C7+D7+G7</f>
        <v>35.667</v>
      </c>
      <c r="I7" s="58">
        <v>4</v>
      </c>
      <c r="K7" s="38"/>
    </row>
    <row r="8" spans="1:11" ht="12.75">
      <c r="A8" s="55">
        <v>7</v>
      </c>
      <c r="B8" s="56" t="s">
        <v>4</v>
      </c>
      <c r="C8" s="57">
        <v>6.9</v>
      </c>
      <c r="D8" s="57">
        <v>15.25</v>
      </c>
      <c r="E8" s="58">
        <v>6</v>
      </c>
      <c r="F8" s="77">
        <f>VLOOKUP(B8,свод!$A$5:$B$32,2,0)</f>
        <v>67.5</v>
      </c>
      <c r="G8" s="60">
        <f>ROUND(F8/E8,3)</f>
        <v>11.25</v>
      </c>
      <c r="H8" s="59">
        <f>C8+D8+G8</f>
        <v>33.4</v>
      </c>
      <c r="I8" s="58">
        <v>4</v>
      </c>
      <c r="K8" s="38"/>
    </row>
    <row r="9" spans="1:11" ht="12.75">
      <c r="A9" s="55">
        <v>8</v>
      </c>
      <c r="B9" s="56" t="s">
        <v>5</v>
      </c>
      <c r="C9" s="57">
        <v>15.167</v>
      </c>
      <c r="D9" s="57">
        <v>6</v>
      </c>
      <c r="E9" s="58">
        <v>5</v>
      </c>
      <c r="F9" s="76">
        <f>VLOOKUP(B9,свод!$A$5:$B$32,2,0)</f>
        <v>58.5</v>
      </c>
      <c r="G9" s="70">
        <f>ROUND(F9/E9,3)</f>
        <v>11.7</v>
      </c>
      <c r="H9" s="59">
        <f>C9+D9+G9</f>
        <v>32.867000000000004</v>
      </c>
      <c r="I9" s="58">
        <v>4</v>
      </c>
      <c r="K9" s="38"/>
    </row>
    <row r="10" spans="1:11" s="1" customFormat="1" ht="12.75">
      <c r="A10" s="8">
        <v>9</v>
      </c>
      <c r="B10" s="9" t="s">
        <v>9</v>
      </c>
      <c r="C10" s="10">
        <v>14</v>
      </c>
      <c r="D10" s="10">
        <v>7.125</v>
      </c>
      <c r="E10" s="42">
        <v>4</v>
      </c>
      <c r="F10" s="78">
        <f>VLOOKUP(B10,свод!$A$5:$B$32,2,0)</f>
        <v>45</v>
      </c>
      <c r="G10" s="71">
        <f>ROUND(F10/E10,3)</f>
        <v>11.25</v>
      </c>
      <c r="H10" s="61">
        <f>C10+D10+G10</f>
        <v>32.375</v>
      </c>
      <c r="I10" s="42">
        <v>3</v>
      </c>
      <c r="K10" s="38"/>
    </row>
    <row r="11" spans="1:11" s="1" customFormat="1" ht="12.75">
      <c r="A11" s="8">
        <v>10</v>
      </c>
      <c r="B11" s="9" t="s">
        <v>174</v>
      </c>
      <c r="C11" s="10">
        <v>0</v>
      </c>
      <c r="D11" s="10">
        <v>2.25</v>
      </c>
      <c r="E11" s="42">
        <v>2</v>
      </c>
      <c r="F11" s="78">
        <f>VLOOKUP(B11,свод!$A$5:$B$32,2,0)</f>
        <v>48.5</v>
      </c>
      <c r="G11" s="71">
        <f>ROUND(F11/E11,3)</f>
        <v>24.25</v>
      </c>
      <c r="H11" s="61">
        <f>C11+D11+G11</f>
        <v>26.5</v>
      </c>
      <c r="I11" s="42">
        <v>3</v>
      </c>
      <c r="K11" s="38"/>
    </row>
    <row r="12" spans="1:11" s="1" customFormat="1" ht="12.75">
      <c r="A12" s="8">
        <v>11</v>
      </c>
      <c r="B12" s="9" t="s">
        <v>12</v>
      </c>
      <c r="C12" s="10">
        <v>8</v>
      </c>
      <c r="D12" s="10">
        <v>7.833</v>
      </c>
      <c r="E12" s="42">
        <v>3</v>
      </c>
      <c r="F12" s="79">
        <f>VLOOKUP(B12,свод!$A$5:$B$32,2,0)</f>
        <v>27</v>
      </c>
      <c r="G12" s="62">
        <f>ROUND(F12/E12,3)</f>
        <v>9</v>
      </c>
      <c r="H12" s="61">
        <f>C12+D12+G12</f>
        <v>24.833</v>
      </c>
      <c r="I12" s="42">
        <v>3</v>
      </c>
      <c r="K12" s="38"/>
    </row>
    <row r="13" spans="1:11" s="1" customFormat="1" ht="12.75">
      <c r="A13" s="8">
        <v>12</v>
      </c>
      <c r="B13" s="9" t="s">
        <v>17</v>
      </c>
      <c r="C13" s="10">
        <v>9.75</v>
      </c>
      <c r="D13" s="10">
        <v>5.5</v>
      </c>
      <c r="E13" s="42">
        <v>3</v>
      </c>
      <c r="F13" s="78">
        <f>VLOOKUP(B13,свод!$A$5:$B$32,2,0)</f>
        <v>26</v>
      </c>
      <c r="G13" s="71">
        <f>ROUND(F13/E13,3)</f>
        <v>8.667</v>
      </c>
      <c r="H13" s="61">
        <f>C13+D13+G13</f>
        <v>23.917</v>
      </c>
      <c r="I13" s="42">
        <v>3</v>
      </c>
      <c r="K13" s="38"/>
    </row>
    <row r="14" spans="1:11" s="1" customFormat="1" ht="12.75">
      <c r="A14" s="8">
        <v>13</v>
      </c>
      <c r="B14" s="9" t="s">
        <v>175</v>
      </c>
      <c r="C14" s="94" t="s">
        <v>6</v>
      </c>
      <c r="D14" s="94" t="s">
        <v>6</v>
      </c>
      <c r="E14" s="42">
        <v>1</v>
      </c>
      <c r="F14" s="78">
        <f>VLOOKUP(B14,свод!$A$5:$B$32,2,0)</f>
        <v>23.5</v>
      </c>
      <c r="G14" s="71">
        <f>ROUND(F14/E14,3)</f>
        <v>23.5</v>
      </c>
      <c r="H14" s="61">
        <f>G14</f>
        <v>23.5</v>
      </c>
      <c r="I14" s="42">
        <v>3</v>
      </c>
      <c r="K14" s="38"/>
    </row>
    <row r="15" spans="1:11" s="1" customFormat="1" ht="12.75">
      <c r="A15" s="8">
        <v>14</v>
      </c>
      <c r="B15" s="9" t="s">
        <v>14</v>
      </c>
      <c r="C15" s="10">
        <v>22.25</v>
      </c>
      <c r="D15" s="89" t="s">
        <v>6</v>
      </c>
      <c r="E15" s="52" t="s">
        <v>6</v>
      </c>
      <c r="F15" s="84" t="s">
        <v>6</v>
      </c>
      <c r="G15" s="85" t="s">
        <v>6</v>
      </c>
      <c r="H15" s="61">
        <f>C15</f>
        <v>22.25</v>
      </c>
      <c r="I15" s="42">
        <v>3</v>
      </c>
      <c r="K15" s="38"/>
    </row>
    <row r="16" spans="1:11" s="1" customFormat="1" ht="12.75">
      <c r="A16" s="8">
        <v>15</v>
      </c>
      <c r="B16" s="9" t="s">
        <v>10</v>
      </c>
      <c r="C16" s="10">
        <v>7.833</v>
      </c>
      <c r="D16" s="10">
        <v>7.5</v>
      </c>
      <c r="E16" s="42">
        <v>4</v>
      </c>
      <c r="F16" s="78">
        <f>VLOOKUP(B16,свод!$A$5:$B$32,2,0)</f>
        <v>27</v>
      </c>
      <c r="G16" s="71">
        <f>ROUND(F16/E16,3)</f>
        <v>6.75</v>
      </c>
      <c r="H16" s="61">
        <f>C16+D16+G16</f>
        <v>22.083</v>
      </c>
      <c r="I16" s="42">
        <v>3</v>
      </c>
      <c r="K16" s="38"/>
    </row>
    <row r="17" spans="1:11" s="1" customFormat="1" ht="12.75">
      <c r="A17" s="8">
        <v>16</v>
      </c>
      <c r="B17" s="9" t="s">
        <v>19</v>
      </c>
      <c r="C17" s="10">
        <v>8.167</v>
      </c>
      <c r="D17" s="10">
        <v>4.5</v>
      </c>
      <c r="E17" s="42">
        <v>3</v>
      </c>
      <c r="F17" s="79">
        <f>VLOOKUP(B17,свод!$A$5:$B$32,2,0)</f>
        <v>24</v>
      </c>
      <c r="G17" s="62">
        <f>ROUND(F17/E17,3)</f>
        <v>8</v>
      </c>
      <c r="H17" s="61">
        <f>C17+D17+G17</f>
        <v>20.667</v>
      </c>
      <c r="I17" s="42">
        <v>3</v>
      </c>
      <c r="K17" s="38"/>
    </row>
    <row r="18" spans="1:11" ht="12.75">
      <c r="A18" s="55">
        <v>17</v>
      </c>
      <c r="B18" s="56" t="s">
        <v>21</v>
      </c>
      <c r="C18" s="57">
        <v>3.5</v>
      </c>
      <c r="D18" s="57">
        <v>10.25</v>
      </c>
      <c r="E18" s="58">
        <v>2</v>
      </c>
      <c r="F18" s="76">
        <f>VLOOKUP(B18,свод!$A$5:$B$32,2,0)</f>
        <v>13.5</v>
      </c>
      <c r="G18" s="70">
        <f>ROUND(F18/E18,3)</f>
        <v>6.75</v>
      </c>
      <c r="H18" s="59">
        <f>C18+D18+G18</f>
        <v>20.5</v>
      </c>
      <c r="I18" s="58">
        <v>2</v>
      </c>
      <c r="K18" s="38"/>
    </row>
    <row r="19" spans="1:11" ht="12.75">
      <c r="A19" s="55">
        <v>18</v>
      </c>
      <c r="B19" s="56" t="s">
        <v>18</v>
      </c>
      <c r="C19" s="57">
        <v>4.5</v>
      </c>
      <c r="D19" s="57">
        <v>14.25</v>
      </c>
      <c r="E19" s="63" t="s">
        <v>6</v>
      </c>
      <c r="F19" s="80" t="s">
        <v>6</v>
      </c>
      <c r="G19" s="72" t="s">
        <v>6</v>
      </c>
      <c r="H19" s="59">
        <f>C19+D19</f>
        <v>18.75</v>
      </c>
      <c r="I19" s="58">
        <v>2</v>
      </c>
      <c r="K19" s="38"/>
    </row>
    <row r="20" spans="1:11" ht="12.75">
      <c r="A20" s="55">
        <v>19</v>
      </c>
      <c r="B20" s="56" t="s">
        <v>16</v>
      </c>
      <c r="C20" s="57">
        <v>4.333</v>
      </c>
      <c r="D20" s="57">
        <v>7.25</v>
      </c>
      <c r="E20" s="58">
        <v>3</v>
      </c>
      <c r="F20" s="76">
        <f>VLOOKUP(B20,свод!$A$5:$B$32,2,0)</f>
        <v>18</v>
      </c>
      <c r="G20" s="70">
        <f>ROUND(F20/E20,3)</f>
        <v>6</v>
      </c>
      <c r="H20" s="59">
        <f>C20+D20+G20</f>
        <v>17.583</v>
      </c>
      <c r="I20" s="58">
        <v>2</v>
      </c>
      <c r="K20" s="38"/>
    </row>
    <row r="21" spans="1:11" ht="12.75">
      <c r="A21" s="55">
        <v>20</v>
      </c>
      <c r="B21" s="56" t="s">
        <v>34</v>
      </c>
      <c r="C21" s="57">
        <v>0.25</v>
      </c>
      <c r="D21" s="57">
        <v>0.75</v>
      </c>
      <c r="E21" s="58">
        <v>1</v>
      </c>
      <c r="F21" s="76">
        <f>VLOOKUP(B21,свод!$A$5:$B$32,2,0)</f>
        <v>13.5</v>
      </c>
      <c r="G21" s="70">
        <f>ROUND(F21/E21,3)</f>
        <v>13.5</v>
      </c>
      <c r="H21" s="59">
        <f>C21+D21+G21</f>
        <v>14.5</v>
      </c>
      <c r="I21" s="58">
        <v>2</v>
      </c>
      <c r="K21" s="38"/>
    </row>
    <row r="22" spans="1:11" ht="12.75">
      <c r="A22" s="55">
        <v>21</v>
      </c>
      <c r="B22" s="56" t="s">
        <v>24</v>
      </c>
      <c r="C22" s="57">
        <v>11</v>
      </c>
      <c r="D22" s="57">
        <v>-0.5</v>
      </c>
      <c r="E22" s="58">
        <v>2</v>
      </c>
      <c r="F22" s="77">
        <f>VLOOKUP(B22,свод!$A$5:$B$32,2,0)</f>
        <v>8</v>
      </c>
      <c r="G22" s="60">
        <f>ROUND(F22/E22,3)</f>
        <v>4</v>
      </c>
      <c r="H22" s="59">
        <f>C22+D22+G22</f>
        <v>14.5</v>
      </c>
      <c r="I22" s="58">
        <v>2</v>
      </c>
      <c r="K22" s="38"/>
    </row>
    <row r="23" spans="1:11" ht="12.75">
      <c r="A23" s="55">
        <v>22</v>
      </c>
      <c r="B23" s="56" t="s">
        <v>28</v>
      </c>
      <c r="C23" s="66" t="s">
        <v>6</v>
      </c>
      <c r="D23" s="67">
        <v>7.25</v>
      </c>
      <c r="E23" s="58">
        <v>2</v>
      </c>
      <c r="F23" s="76">
        <f>VLOOKUP(B23,свод!$A$5:$B$32,2,0)</f>
        <v>13.5</v>
      </c>
      <c r="G23" s="70">
        <f>ROUND(F23/E23,3)</f>
        <v>6.75</v>
      </c>
      <c r="H23" s="59">
        <f>D23+G23</f>
        <v>14</v>
      </c>
      <c r="I23" s="58">
        <v>2</v>
      </c>
      <c r="K23" s="38"/>
    </row>
    <row r="24" spans="1:11" ht="12.75">
      <c r="A24" s="55">
        <v>23</v>
      </c>
      <c r="B24" s="56" t="s">
        <v>23</v>
      </c>
      <c r="C24" s="57">
        <v>13.5</v>
      </c>
      <c r="D24" s="65" t="s">
        <v>6</v>
      </c>
      <c r="E24" s="63" t="s">
        <v>6</v>
      </c>
      <c r="F24" s="80" t="s">
        <v>6</v>
      </c>
      <c r="G24" s="72" t="s">
        <v>6</v>
      </c>
      <c r="H24" s="59">
        <f>C24</f>
        <v>13.5</v>
      </c>
      <c r="I24" s="58">
        <v>2</v>
      </c>
      <c r="K24" s="38"/>
    </row>
    <row r="25" spans="1:11" ht="12.75">
      <c r="A25" s="55">
        <v>24</v>
      </c>
      <c r="B25" s="56" t="s">
        <v>22</v>
      </c>
      <c r="C25" s="66" t="s">
        <v>6</v>
      </c>
      <c r="D25" s="67">
        <v>13</v>
      </c>
      <c r="E25" s="58">
        <v>2</v>
      </c>
      <c r="F25" s="76">
        <f>VLOOKUP(B25,свод!$A$5:$B$32,2,0)</f>
        <v>6.5</v>
      </c>
      <c r="G25" s="70">
        <f>ROUND(F25/E25,3)</f>
        <v>3.25</v>
      </c>
      <c r="H25" s="59">
        <f>D25</f>
        <v>13</v>
      </c>
      <c r="I25" s="58">
        <v>2</v>
      </c>
      <c r="K25" s="38"/>
    </row>
    <row r="26" spans="1:11" ht="12.75">
      <c r="A26" s="55">
        <v>25</v>
      </c>
      <c r="B26" s="56" t="s">
        <v>25</v>
      </c>
      <c r="C26" s="57">
        <v>4.25</v>
      </c>
      <c r="D26" s="57">
        <v>5.5</v>
      </c>
      <c r="E26" s="58">
        <v>2</v>
      </c>
      <c r="F26" s="77">
        <f>VLOOKUP(B26,свод!$A$5:$B$32,2,0)</f>
        <v>6</v>
      </c>
      <c r="G26" s="60">
        <f>ROUND(F26/E26,3)</f>
        <v>3</v>
      </c>
      <c r="H26" s="59">
        <f>C26+D26+G26</f>
        <v>12.75</v>
      </c>
      <c r="I26" s="58">
        <v>2</v>
      </c>
      <c r="K26" s="38"/>
    </row>
    <row r="27" spans="1:11" ht="12.75">
      <c r="A27" s="55">
        <v>26</v>
      </c>
      <c r="B27" s="56" t="s">
        <v>35</v>
      </c>
      <c r="C27" s="66" t="s">
        <v>6</v>
      </c>
      <c r="D27" s="67">
        <v>8.75</v>
      </c>
      <c r="E27" s="58">
        <v>2</v>
      </c>
      <c r="F27" s="76">
        <f>VLOOKUP(B27,свод!$A$5:$B$32,2,0)</f>
        <v>6</v>
      </c>
      <c r="G27" s="70">
        <f>ROUND(F27/E27,3)</f>
        <v>3</v>
      </c>
      <c r="H27" s="59">
        <f>D27+G27</f>
        <v>11.75</v>
      </c>
      <c r="I27" s="58">
        <v>2</v>
      </c>
      <c r="K27" s="38"/>
    </row>
    <row r="28" spans="1:11" ht="12.75">
      <c r="A28" s="55">
        <v>27</v>
      </c>
      <c r="B28" s="56" t="s">
        <v>26</v>
      </c>
      <c r="C28" s="57">
        <v>5.25</v>
      </c>
      <c r="D28" s="57">
        <v>4.25</v>
      </c>
      <c r="E28" s="58">
        <v>2</v>
      </c>
      <c r="F28" s="77">
        <f>VLOOKUP(B28,свод!$A$5:$B$32,2,0)</f>
        <v>4</v>
      </c>
      <c r="G28" s="60">
        <f>ROUND(F28/E28,3)</f>
        <v>2</v>
      </c>
      <c r="H28" s="59">
        <f>C28+D28+G28</f>
        <v>11.5</v>
      </c>
      <c r="I28" s="58">
        <v>2</v>
      </c>
      <c r="K28" s="38"/>
    </row>
    <row r="29" spans="1:11" ht="12.75">
      <c r="A29" s="55">
        <v>28</v>
      </c>
      <c r="B29" s="56" t="s">
        <v>20</v>
      </c>
      <c r="C29" s="57">
        <v>7.25</v>
      </c>
      <c r="D29" s="57">
        <v>2.5</v>
      </c>
      <c r="E29" s="63" t="s">
        <v>6</v>
      </c>
      <c r="F29" s="81" t="s">
        <v>6</v>
      </c>
      <c r="G29" s="63" t="s">
        <v>6</v>
      </c>
      <c r="H29" s="59">
        <f>C29+D29</f>
        <v>9.75</v>
      </c>
      <c r="I29" s="58">
        <v>2</v>
      </c>
      <c r="K29" s="38"/>
    </row>
    <row r="30" spans="1:11" ht="12.75">
      <c r="A30" s="55">
        <v>29</v>
      </c>
      <c r="B30" s="56" t="s">
        <v>27</v>
      </c>
      <c r="C30" s="57">
        <v>7.25</v>
      </c>
      <c r="D30" s="57" t="s">
        <v>6</v>
      </c>
      <c r="E30" s="63" t="s">
        <v>6</v>
      </c>
      <c r="F30" s="80" t="s">
        <v>6</v>
      </c>
      <c r="G30" s="72" t="s">
        <v>6</v>
      </c>
      <c r="H30" s="59">
        <f>C30</f>
        <v>7.25</v>
      </c>
      <c r="I30" s="58">
        <v>2</v>
      </c>
      <c r="K30" s="38"/>
    </row>
    <row r="31" spans="1:11" ht="12.75">
      <c r="A31" s="55">
        <v>30</v>
      </c>
      <c r="B31" s="56" t="s">
        <v>29</v>
      </c>
      <c r="C31" s="57">
        <v>7</v>
      </c>
      <c r="D31" s="57" t="s">
        <v>6</v>
      </c>
      <c r="E31" s="63" t="s">
        <v>6</v>
      </c>
      <c r="F31" s="81" t="s">
        <v>6</v>
      </c>
      <c r="G31" s="63" t="s">
        <v>6</v>
      </c>
      <c r="H31" s="59">
        <f>C31</f>
        <v>7</v>
      </c>
      <c r="I31" s="58">
        <v>2</v>
      </c>
      <c r="K31" s="38"/>
    </row>
    <row r="32" spans="1:11" ht="12.75">
      <c r="A32" s="55">
        <v>31</v>
      </c>
      <c r="B32" s="56" t="s">
        <v>31</v>
      </c>
      <c r="C32" s="57">
        <v>7</v>
      </c>
      <c r="D32" s="57">
        <v>-1.75</v>
      </c>
      <c r="E32" s="58">
        <v>2</v>
      </c>
      <c r="F32" s="76">
        <f>VLOOKUP(B32,свод!$A$5:$B$32,2,0)</f>
        <v>3</v>
      </c>
      <c r="G32" s="70">
        <f>ROUND(F32/E32,3)</f>
        <v>1.5</v>
      </c>
      <c r="H32" s="59">
        <f>C32+D32+G32</f>
        <v>6.75</v>
      </c>
      <c r="I32" s="58">
        <v>2</v>
      </c>
      <c r="K32" s="38"/>
    </row>
    <row r="33" spans="1:11" ht="12.75">
      <c r="A33" s="55">
        <v>32</v>
      </c>
      <c r="B33" s="56" t="s">
        <v>30</v>
      </c>
      <c r="C33" s="57">
        <v>6.5</v>
      </c>
      <c r="D33" s="57" t="s">
        <v>6</v>
      </c>
      <c r="E33" s="63" t="s">
        <v>6</v>
      </c>
      <c r="F33" s="80" t="s">
        <v>6</v>
      </c>
      <c r="G33" s="72" t="s">
        <v>6</v>
      </c>
      <c r="H33" s="59">
        <f>C33</f>
        <v>6.5</v>
      </c>
      <c r="I33" s="58">
        <v>2</v>
      </c>
      <c r="K33" s="38"/>
    </row>
    <row r="34" spans="1:11" s="1" customFormat="1" ht="12.75">
      <c r="A34" s="43">
        <v>33</v>
      </c>
      <c r="B34" s="44" t="s">
        <v>33</v>
      </c>
      <c r="C34" s="45">
        <v>0.5</v>
      </c>
      <c r="D34" s="45">
        <v>1.5</v>
      </c>
      <c r="E34" s="46">
        <v>1</v>
      </c>
      <c r="F34" s="82">
        <f>VLOOKUP(B34,свод!$A$5:$B$32,2,0)</f>
        <v>4</v>
      </c>
      <c r="G34" s="73">
        <f>ROUND(F34/E34,3)</f>
        <v>4</v>
      </c>
      <c r="H34" s="64">
        <f>C34+D34+G34</f>
        <v>6</v>
      </c>
      <c r="I34" s="46">
        <v>1</v>
      </c>
      <c r="K34" s="38"/>
    </row>
    <row r="35" spans="1:11" s="1" customFormat="1" ht="12.75">
      <c r="A35" s="43">
        <v>34</v>
      </c>
      <c r="B35" s="44" t="s">
        <v>32</v>
      </c>
      <c r="C35" s="45">
        <v>4</v>
      </c>
      <c r="D35" s="45" t="s">
        <v>6</v>
      </c>
      <c r="E35" s="86" t="s">
        <v>6</v>
      </c>
      <c r="F35" s="87" t="s">
        <v>6</v>
      </c>
      <c r="G35" s="88" t="s">
        <v>6</v>
      </c>
      <c r="H35" s="64">
        <f>C35</f>
        <v>4</v>
      </c>
      <c r="I35" s="46">
        <v>1</v>
      </c>
      <c r="K35" s="38"/>
    </row>
    <row r="36" spans="1:11" s="1" customFormat="1" ht="12.75">
      <c r="A36" s="43">
        <v>35</v>
      </c>
      <c r="B36" s="44" t="s">
        <v>173</v>
      </c>
      <c r="C36" s="68" t="s">
        <v>6</v>
      </c>
      <c r="D36" s="68" t="s">
        <v>6</v>
      </c>
      <c r="E36" s="46">
        <v>1</v>
      </c>
      <c r="F36" s="82">
        <f>VLOOKUP(B36,свод!$A$5:$B$32,2,0)</f>
        <v>1</v>
      </c>
      <c r="G36" s="73">
        <f>ROUND(F36/E36,3)</f>
        <v>1</v>
      </c>
      <c r="H36" s="64">
        <f>G36</f>
        <v>1</v>
      </c>
      <c r="I36" s="46">
        <v>1</v>
      </c>
      <c r="K36" s="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2"/>
  <sheetViews>
    <sheetView workbookViewId="0" topLeftCell="A1">
      <selection activeCell="A15" sqref="A15"/>
    </sheetView>
  </sheetViews>
  <sheetFormatPr defaultColWidth="9.00390625" defaultRowHeight="12.75"/>
  <cols>
    <col min="1" max="1" width="24.625" style="0" bestFit="1" customWidth="1"/>
    <col min="2" max="2" width="6.00390625" style="0" bestFit="1" customWidth="1"/>
  </cols>
  <sheetData>
    <row r="3" spans="1:2" ht="12.75">
      <c r="A3" s="31" t="s">
        <v>100</v>
      </c>
      <c r="B3" s="34"/>
    </row>
    <row r="4" spans="1:2" ht="12.75">
      <c r="A4" s="31" t="s">
        <v>1</v>
      </c>
      <c r="B4" s="34" t="s">
        <v>101</v>
      </c>
    </row>
    <row r="5" spans="1:2" ht="12.75">
      <c r="A5" s="30" t="s">
        <v>19</v>
      </c>
      <c r="B5" s="35">
        <v>24</v>
      </c>
    </row>
    <row r="6" spans="1:2" ht="12.75">
      <c r="A6" s="32" t="s">
        <v>4</v>
      </c>
      <c r="B6" s="36">
        <v>67.5</v>
      </c>
    </row>
    <row r="7" spans="1:2" ht="12.75">
      <c r="A7" s="32" t="s">
        <v>5</v>
      </c>
      <c r="B7" s="36">
        <v>58.5</v>
      </c>
    </row>
    <row r="8" spans="1:2" ht="12.75">
      <c r="A8" s="32" t="s">
        <v>9</v>
      </c>
      <c r="B8" s="36">
        <v>45</v>
      </c>
    </row>
    <row r="9" spans="1:2" ht="12.75">
      <c r="A9" s="32" t="s">
        <v>10</v>
      </c>
      <c r="B9" s="36">
        <v>27</v>
      </c>
    </row>
    <row r="10" spans="1:2" ht="12.75">
      <c r="A10" s="32" t="s">
        <v>24</v>
      </c>
      <c r="B10" s="36">
        <v>8</v>
      </c>
    </row>
    <row r="11" spans="1:2" ht="12.75">
      <c r="A11" s="32" t="s">
        <v>26</v>
      </c>
      <c r="B11" s="36">
        <v>4</v>
      </c>
    </row>
    <row r="12" spans="1:2" ht="12.75">
      <c r="A12" s="32" t="s">
        <v>31</v>
      </c>
      <c r="B12" s="36">
        <v>3</v>
      </c>
    </row>
    <row r="13" spans="1:2" ht="12.75">
      <c r="A13" s="32" t="s">
        <v>33</v>
      </c>
      <c r="B13" s="36">
        <v>4</v>
      </c>
    </row>
    <row r="14" spans="1:2" ht="12.75">
      <c r="A14" s="32" t="s">
        <v>15</v>
      </c>
      <c r="B14" s="36">
        <v>35.5</v>
      </c>
    </row>
    <row r="15" spans="1:2" ht="12.75">
      <c r="A15" s="32" t="s">
        <v>13</v>
      </c>
      <c r="B15" s="36">
        <v>23</v>
      </c>
    </row>
    <row r="16" spans="1:2" ht="12.75">
      <c r="A16" s="32" t="s">
        <v>16</v>
      </c>
      <c r="B16" s="36">
        <v>18</v>
      </c>
    </row>
    <row r="17" spans="1:2" ht="12.75">
      <c r="A17" s="32" t="s">
        <v>8</v>
      </c>
      <c r="B17" s="36">
        <v>95.5</v>
      </c>
    </row>
    <row r="18" spans="1:2" ht="12.75">
      <c r="A18" s="32" t="s">
        <v>25</v>
      </c>
      <c r="B18" s="36">
        <v>6</v>
      </c>
    </row>
    <row r="19" spans="1:2" ht="12.75">
      <c r="A19" s="32" t="s">
        <v>21</v>
      </c>
      <c r="B19" s="36">
        <v>13.5</v>
      </c>
    </row>
    <row r="20" spans="1:2" ht="12.75">
      <c r="A20" s="32" t="s">
        <v>17</v>
      </c>
      <c r="B20" s="36">
        <v>26</v>
      </c>
    </row>
    <row r="21" spans="1:2" ht="12.75">
      <c r="A21" s="32" t="s">
        <v>12</v>
      </c>
      <c r="B21" s="36">
        <v>27</v>
      </c>
    </row>
    <row r="22" spans="1:2" ht="12.75">
      <c r="A22" s="32" t="s">
        <v>11</v>
      </c>
      <c r="B22" s="36">
        <v>63</v>
      </c>
    </row>
    <row r="23" spans="1:2" ht="12.75">
      <c r="A23" s="32" t="s">
        <v>7</v>
      </c>
      <c r="B23" s="36">
        <v>80</v>
      </c>
    </row>
    <row r="24" spans="1:2" ht="12.75">
      <c r="A24" s="32" t="s">
        <v>22</v>
      </c>
      <c r="B24" s="36">
        <v>6.5</v>
      </c>
    </row>
    <row r="25" spans="1:2" ht="12.75">
      <c r="A25" s="32" t="s">
        <v>28</v>
      </c>
      <c r="B25" s="36">
        <v>13.5</v>
      </c>
    </row>
    <row r="26" spans="1:2" ht="12.75">
      <c r="A26" s="32" t="s">
        <v>34</v>
      </c>
      <c r="B26" s="36">
        <v>13.5</v>
      </c>
    </row>
    <row r="27" spans="1:2" ht="12.75">
      <c r="A27" s="32" t="s">
        <v>35</v>
      </c>
      <c r="B27" s="36">
        <v>6</v>
      </c>
    </row>
    <row r="28" spans="1:2" ht="12.75">
      <c r="A28" s="32" t="s">
        <v>171</v>
      </c>
      <c r="B28" s="36">
        <v>33.5</v>
      </c>
    </row>
    <row r="29" spans="1:2" ht="12.75">
      <c r="A29" s="32" t="s">
        <v>174</v>
      </c>
      <c r="B29" s="36">
        <v>48.5</v>
      </c>
    </row>
    <row r="30" spans="1:2" ht="12.75">
      <c r="A30" s="32" t="s">
        <v>175</v>
      </c>
      <c r="B30" s="36">
        <v>23.5</v>
      </c>
    </row>
    <row r="31" spans="1:2" ht="12.75">
      <c r="A31" s="32" t="s">
        <v>173</v>
      </c>
      <c r="B31" s="36">
        <v>1</v>
      </c>
    </row>
    <row r="32" spans="1:2" ht="12.75">
      <c r="A32" s="33" t="s">
        <v>99</v>
      </c>
      <c r="B32" s="37">
        <v>774.5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I73" sqref="I73"/>
    </sheetView>
  </sheetViews>
  <sheetFormatPr defaultColWidth="9.00390625" defaultRowHeight="12.75"/>
  <cols>
    <col min="1" max="1" width="15.875" style="0" customWidth="1"/>
    <col min="2" max="2" width="24.00390625" style="0" customWidth="1"/>
    <col min="4" max="4" width="11.00390625" style="0" customWidth="1"/>
    <col min="5" max="5" width="10.125" style="0" customWidth="1"/>
  </cols>
  <sheetData>
    <row r="1" spans="1:10" ht="12.75">
      <c r="A1" s="14" t="s">
        <v>36</v>
      </c>
      <c r="B1" s="15" t="s">
        <v>1</v>
      </c>
      <c r="C1" s="16" t="s">
        <v>37</v>
      </c>
      <c r="D1" s="16" t="s">
        <v>38</v>
      </c>
      <c r="E1" s="17" t="s">
        <v>172</v>
      </c>
      <c r="F1" s="17" t="s">
        <v>39</v>
      </c>
      <c r="G1" s="17" t="s">
        <v>40</v>
      </c>
      <c r="H1" s="17" t="s">
        <v>41</v>
      </c>
      <c r="I1" s="17" t="s">
        <v>42</v>
      </c>
      <c r="J1" s="17" t="s">
        <v>43</v>
      </c>
    </row>
    <row r="2" spans="1:10" ht="12.75">
      <c r="A2" s="11" t="s">
        <v>45</v>
      </c>
      <c r="B2" s="11" t="s">
        <v>4</v>
      </c>
      <c r="C2" s="12">
        <v>1</v>
      </c>
      <c r="D2">
        <f>VLOOKUP(A2,Групп!$B$2:$N$80,13,0)</f>
        <v>4</v>
      </c>
      <c r="J2">
        <f>SUM(C2:I2)</f>
        <v>5</v>
      </c>
    </row>
    <row r="3" spans="1:10" ht="12.75">
      <c r="A3" s="11" t="s">
        <v>44</v>
      </c>
      <c r="B3" s="11" t="s">
        <v>4</v>
      </c>
      <c r="C3" s="12">
        <v>1</v>
      </c>
      <c r="D3">
        <f>VLOOKUP(A3,Групп!$B$2:$N$80,13,0)</f>
        <v>6</v>
      </c>
      <c r="E3">
        <f>VLOOKUP(A3,'Плей-офф'!$B$3:$N$49,13,0)</f>
        <v>6</v>
      </c>
      <c r="F3">
        <f>VLOOKUP($A3,'Плей-офф'!$B$53:$N$75,13,0)</f>
        <v>2</v>
      </c>
      <c r="J3">
        <f aca="true" t="shared" si="0" ref="J3:J66">SUM(C3:I3)</f>
        <v>15</v>
      </c>
    </row>
    <row r="4" spans="1:10" ht="12.75">
      <c r="A4" s="11" t="s">
        <v>107</v>
      </c>
      <c r="B4" s="11" t="s">
        <v>4</v>
      </c>
      <c r="C4" s="12">
        <v>1</v>
      </c>
      <c r="D4">
        <f>VLOOKUP(A4,Групп!$B$2:$N$80,13,0)</f>
        <v>7</v>
      </c>
      <c r="E4">
        <f>VLOOKUP(A4,'Плей-офф'!$B$3:$N$49,13,0)</f>
        <v>7</v>
      </c>
      <c r="F4">
        <f>VLOOKUP(A4,'Плей-офф'!$B$53:$N$75,13,0)</f>
        <v>1</v>
      </c>
      <c r="J4">
        <f t="shared" si="0"/>
        <v>16</v>
      </c>
    </row>
    <row r="5" spans="1:10" ht="12.75">
      <c r="A5" s="11" t="s">
        <v>108</v>
      </c>
      <c r="B5" s="11" t="s">
        <v>4</v>
      </c>
      <c r="C5" s="12">
        <v>1</v>
      </c>
      <c r="D5">
        <f>VLOOKUP(A5,Групп!$B$2:$N$80,13,0)</f>
        <v>6</v>
      </c>
      <c r="J5">
        <f t="shared" si="0"/>
        <v>7</v>
      </c>
    </row>
    <row r="6" spans="1:10" ht="12.75">
      <c r="A6" s="11" t="s">
        <v>109</v>
      </c>
      <c r="B6" s="11" t="s">
        <v>4</v>
      </c>
      <c r="C6" s="12">
        <v>1</v>
      </c>
      <c r="D6">
        <f>VLOOKUP(A6,Групп!$B$2:$N$80,13,0)</f>
        <v>4</v>
      </c>
      <c r="J6">
        <f t="shared" si="0"/>
        <v>5</v>
      </c>
    </row>
    <row r="7" spans="1:10" ht="12.75">
      <c r="A7" s="11" t="s">
        <v>110</v>
      </c>
      <c r="B7" s="11" t="s">
        <v>4</v>
      </c>
      <c r="C7" s="51">
        <f>VLOOKUP(A7,пред!$B$2:$L$39,11,0)</f>
        <v>2.5</v>
      </c>
      <c r="D7">
        <f>VLOOKUP(A7,Групп!$B$2:$N$80,13,0)</f>
        <v>7</v>
      </c>
      <c r="E7">
        <f>VLOOKUP(A7,'Плей-офф'!$B$3:$N$49,13,0)</f>
        <v>7</v>
      </c>
      <c r="F7">
        <f>VLOOKUP(A7,'Плей-офф'!$B$53:$N$75,13,0)</f>
        <v>3</v>
      </c>
      <c r="J7">
        <f t="shared" si="0"/>
        <v>19.5</v>
      </c>
    </row>
    <row r="8" spans="1:10" ht="12.75">
      <c r="A8" s="11" t="s">
        <v>47</v>
      </c>
      <c r="B8" s="11" t="s">
        <v>5</v>
      </c>
      <c r="C8" s="12">
        <v>1</v>
      </c>
      <c r="D8">
        <f>VLOOKUP(A8,Групп!$B$2:$N$80,13,0)</f>
        <v>6</v>
      </c>
      <c r="J8">
        <f t="shared" si="0"/>
        <v>7</v>
      </c>
    </row>
    <row r="9" spans="1:10" ht="12.75">
      <c r="A9" s="11" t="s">
        <v>49</v>
      </c>
      <c r="B9" s="11" t="s">
        <v>5</v>
      </c>
      <c r="C9" s="12">
        <v>1</v>
      </c>
      <c r="D9">
        <f>VLOOKUP(A9,Групп!$B$2:$N$80,13,0)</f>
        <v>10</v>
      </c>
      <c r="E9">
        <f>VLOOKUP(A9,'Плей-офф'!$B$3:$N$49,13,0)</f>
        <v>6</v>
      </c>
      <c r="F9">
        <f>VLOOKUP(A9,'Плей-офф'!$B$53:$N$75,13,0)</f>
        <v>7</v>
      </c>
      <c r="G9">
        <f>VLOOKUP($A9,'Плей-офф'!$B$79:$N$89,13,0)</f>
        <v>2</v>
      </c>
      <c r="J9">
        <f t="shared" si="0"/>
        <v>26</v>
      </c>
    </row>
    <row r="10" spans="1:10" ht="12.75">
      <c r="A10" s="11" t="s">
        <v>48</v>
      </c>
      <c r="B10" s="11" t="s">
        <v>5</v>
      </c>
      <c r="C10" s="12">
        <v>1</v>
      </c>
      <c r="D10">
        <f>VLOOKUP(A10,Групп!$B$2:$N$80,13,0)</f>
        <v>9</v>
      </c>
      <c r="E10">
        <f>VLOOKUP(A10,'Плей-офф'!$B$3:$N$49,13,0)</f>
        <v>3</v>
      </c>
      <c r="J10">
        <f t="shared" si="0"/>
        <v>13</v>
      </c>
    </row>
    <row r="11" spans="1:10" ht="12.75">
      <c r="A11" s="11" t="s">
        <v>46</v>
      </c>
      <c r="B11" s="11" t="s">
        <v>5</v>
      </c>
      <c r="C11" s="12">
        <v>1</v>
      </c>
      <c r="D11">
        <f>VLOOKUP(A11,Групп!$B$2:$N$80,13,0)</f>
        <v>10</v>
      </c>
      <c r="E11">
        <f>VLOOKUP(A11,'Плей-офф'!$B$3:$N$49,13,0)</f>
        <v>1</v>
      </c>
      <c r="J11">
        <f t="shared" si="0"/>
        <v>12</v>
      </c>
    </row>
    <row r="12" spans="1:10" ht="12.75">
      <c r="A12" s="11" t="s">
        <v>111</v>
      </c>
      <c r="B12" s="11" t="s">
        <v>5</v>
      </c>
      <c r="C12" s="51">
        <f>VLOOKUP(A12,пред!$B$2:$L$39,11,0)</f>
        <v>0.5</v>
      </c>
      <c r="J12">
        <f t="shared" si="0"/>
        <v>0.5</v>
      </c>
    </row>
    <row r="13" spans="1:10" ht="12.75">
      <c r="A13" s="11" t="s">
        <v>51</v>
      </c>
      <c r="B13" s="11" t="s">
        <v>7</v>
      </c>
      <c r="C13" s="12">
        <v>1</v>
      </c>
      <c r="D13">
        <f>VLOOKUP(A13,Групп!$B$2:$N$80,13,0)</f>
        <v>6</v>
      </c>
      <c r="J13">
        <f t="shared" si="0"/>
        <v>7</v>
      </c>
    </row>
    <row r="14" spans="1:10" ht="12.75">
      <c r="A14" s="11" t="s">
        <v>112</v>
      </c>
      <c r="B14" s="11" t="s">
        <v>7</v>
      </c>
      <c r="C14" s="12">
        <v>1</v>
      </c>
      <c r="D14">
        <f>VLOOKUP(A14,Групп!$B$2:$N$80,13,0)</f>
        <v>5</v>
      </c>
      <c r="J14">
        <f t="shared" si="0"/>
        <v>6</v>
      </c>
    </row>
    <row r="15" spans="1:10" ht="12.75">
      <c r="A15" s="11" t="s">
        <v>52</v>
      </c>
      <c r="B15" s="11" t="s">
        <v>7</v>
      </c>
      <c r="C15" s="12">
        <v>1</v>
      </c>
      <c r="D15">
        <f>VLOOKUP(A15,Групп!$B$2:$N$80,13,0)</f>
        <v>6</v>
      </c>
      <c r="E15">
        <f>VLOOKUP(A15,'Плей-офф'!$B$3:$N$49,13,0)</f>
        <v>5</v>
      </c>
      <c r="F15">
        <f>VLOOKUP(A15,'Плей-офф'!$B$53:$N$75,13,0)</f>
        <v>6</v>
      </c>
      <c r="G15">
        <f>VLOOKUP($A15,'Плей-офф'!$B$79:$N$89,13,0)</f>
        <v>7</v>
      </c>
      <c r="H15">
        <f>VLOOKUP($A15,'Плей-офф'!$B$92:$N$97,13,0)</f>
        <v>7</v>
      </c>
      <c r="I15">
        <f>VLOOKUP(A15,'Плей-офф'!$B$101:$N$102,13,0)</f>
        <v>1</v>
      </c>
      <c r="J15">
        <f t="shared" si="0"/>
        <v>33</v>
      </c>
    </row>
    <row r="16" spans="1:10" ht="12.75">
      <c r="A16" s="11" t="s">
        <v>113</v>
      </c>
      <c r="B16" s="11" t="s">
        <v>7</v>
      </c>
      <c r="C16" s="12">
        <v>1</v>
      </c>
      <c r="D16">
        <f>VLOOKUP(A16,Групп!$B$2:$N$80,13,0)</f>
        <v>9</v>
      </c>
      <c r="E16">
        <f>VLOOKUP(A16,'Плей-офф'!$B$3:$N$49,13,0)</f>
        <v>8</v>
      </c>
      <c r="F16">
        <f>VLOOKUP(A16,'Плей-офф'!$B$53:$N$75,13,0)</f>
        <v>1</v>
      </c>
      <c r="J16">
        <f t="shared" si="0"/>
        <v>19</v>
      </c>
    </row>
    <row r="17" spans="1:10" ht="12.75">
      <c r="A17" s="11" t="s">
        <v>114</v>
      </c>
      <c r="B17" s="11" t="s">
        <v>7</v>
      </c>
      <c r="C17" s="51">
        <f>VLOOKUP(A17,пред!$B$2:$L$39,11,0)</f>
        <v>3</v>
      </c>
      <c r="D17">
        <f>VLOOKUP(A17,Групп!$B$2:$N$80,13,0)</f>
        <v>8</v>
      </c>
      <c r="E17">
        <f>VLOOKUP(A17,'Плей-офф'!$B$3:$N$49,13,0)</f>
        <v>4</v>
      </c>
      <c r="J17">
        <f t="shared" si="0"/>
        <v>15</v>
      </c>
    </row>
    <row r="18" spans="1:10" ht="12.75">
      <c r="A18" s="11" t="s">
        <v>115</v>
      </c>
      <c r="B18" s="11" t="s">
        <v>8</v>
      </c>
      <c r="C18" s="12">
        <v>1</v>
      </c>
      <c r="D18">
        <f>VLOOKUP(A18,Групп!$B$2:$N$80,13,0)</f>
        <v>10</v>
      </c>
      <c r="E18">
        <f>VLOOKUP(A18,'Плей-офф'!$B$3:$N$49,13,0)</f>
        <v>5</v>
      </c>
      <c r="F18">
        <f>VLOOKUP(A18,'Плей-офф'!$B$53:$N$75,13,0)</f>
        <v>7</v>
      </c>
      <c r="G18">
        <f>VLOOKUP($A18,'Плей-офф'!$B$79:$N$89,13,0)</f>
        <v>1</v>
      </c>
      <c r="J18">
        <f t="shared" si="0"/>
        <v>24</v>
      </c>
    </row>
    <row r="19" spans="1:10" ht="12.75">
      <c r="A19" s="11" t="s">
        <v>116</v>
      </c>
      <c r="B19" s="11" t="s">
        <v>8</v>
      </c>
      <c r="C19" s="12">
        <v>1</v>
      </c>
      <c r="D19">
        <f>VLOOKUP(A19,Групп!$B$2:$N$80,13,0)</f>
        <v>8</v>
      </c>
      <c r="E19">
        <f>VLOOKUP(A19,'Плей-офф'!$B$3:$N$49,13,0)</f>
        <v>3</v>
      </c>
      <c r="J19">
        <f t="shared" si="0"/>
        <v>12</v>
      </c>
    </row>
    <row r="20" spans="1:10" ht="12.75">
      <c r="A20" s="11" t="s">
        <v>117</v>
      </c>
      <c r="B20" s="11" t="s">
        <v>8</v>
      </c>
      <c r="C20" s="12">
        <v>1</v>
      </c>
      <c r="D20">
        <f>VLOOKUP(A20,Групп!$B$2:$N$80,13,0)</f>
        <v>9</v>
      </c>
      <c r="E20">
        <f>VLOOKUP(A20,'Плей-офф'!$B$3:$N$49,13,0)</f>
        <v>7</v>
      </c>
      <c r="F20">
        <f>VLOOKUP(A20,'Плей-офф'!$B$53:$N$75,13,0)</f>
        <v>5</v>
      </c>
      <c r="G20">
        <f>VLOOKUP($A20,'Плей-офф'!$B$79:$N$89,13,0)</f>
        <v>4</v>
      </c>
      <c r="J20">
        <f t="shared" si="0"/>
        <v>26</v>
      </c>
    </row>
    <row r="21" spans="1:10" ht="12.75">
      <c r="A21" s="11" t="s">
        <v>55</v>
      </c>
      <c r="B21" s="11" t="s">
        <v>8</v>
      </c>
      <c r="C21" s="12">
        <v>1</v>
      </c>
      <c r="D21">
        <f>VLOOKUP(A21,Групп!$B$2:$N$80,13,0)</f>
        <v>11</v>
      </c>
      <c r="E21">
        <f>VLOOKUP(A21,'Плей-офф'!$B$3:$N$49,13,0)</f>
        <v>5</v>
      </c>
      <c r="F21">
        <f>VLOOKUP(A21,'Плей-офф'!$B$53:$N$75,13,0)</f>
        <v>7</v>
      </c>
      <c r="G21">
        <f>VLOOKUP($A21,'Плей-офф'!$B$79:$N$89,13,0)</f>
        <v>5</v>
      </c>
      <c r="H21">
        <f>VLOOKUP($A21,'Плей-офф'!$B$92:$N$97,13,0)</f>
        <v>0</v>
      </c>
      <c r="J21">
        <f t="shared" si="0"/>
        <v>29</v>
      </c>
    </row>
    <row r="22" spans="1:10" ht="12.75">
      <c r="A22" s="11" t="s">
        <v>118</v>
      </c>
      <c r="B22" s="11" t="s">
        <v>8</v>
      </c>
      <c r="C22" s="51">
        <f>VLOOKUP(A22,пред!$B$2:$L$39,11,0)</f>
        <v>2.5</v>
      </c>
      <c r="D22">
        <f>VLOOKUP(A22,Групп!$B$2:$N$80,13,0)</f>
        <v>2</v>
      </c>
      <c r="J22">
        <f t="shared" si="0"/>
        <v>4.5</v>
      </c>
    </row>
    <row r="23" spans="1:10" ht="12.75">
      <c r="A23" s="11" t="s">
        <v>56</v>
      </c>
      <c r="B23" s="11" t="s">
        <v>11</v>
      </c>
      <c r="C23" s="12">
        <v>1</v>
      </c>
      <c r="D23">
        <f>VLOOKUP(A23,Групп!$B$2:$N$80,13,0)</f>
        <v>7</v>
      </c>
      <c r="E23">
        <f>VLOOKUP(A23,'Плей-офф'!$B$3:$N$49,13,0)</f>
        <v>7</v>
      </c>
      <c r="F23">
        <f>VLOOKUP(A23,'Плей-офф'!$B$53:$N$75,13,0)</f>
        <v>4</v>
      </c>
      <c r="J23">
        <f t="shared" si="0"/>
        <v>19</v>
      </c>
    </row>
    <row r="24" spans="1:10" ht="12.75">
      <c r="A24" s="11" t="s">
        <v>57</v>
      </c>
      <c r="B24" s="11" t="s">
        <v>11</v>
      </c>
      <c r="C24" s="12">
        <v>1</v>
      </c>
      <c r="D24">
        <f>VLOOKUP(A24,Групп!$B$2:$N$80,13,0)</f>
        <v>8</v>
      </c>
      <c r="E24">
        <f>VLOOKUP(A24,'Плей-офф'!$B$3:$N$49,13,0)</f>
        <v>5</v>
      </c>
      <c r="F24">
        <f>VLOOKUP(A24,'Плей-офф'!$B$53:$N$75,13,0)</f>
        <v>5</v>
      </c>
      <c r="G24">
        <f>VLOOKUP($A24,'Плей-офф'!$B$79:$N$89,13,0)</f>
        <v>4</v>
      </c>
      <c r="J24">
        <f t="shared" si="0"/>
        <v>23</v>
      </c>
    </row>
    <row r="25" spans="1:10" ht="12.75">
      <c r="A25" s="11" t="s">
        <v>119</v>
      </c>
      <c r="B25" s="11" t="s">
        <v>11</v>
      </c>
      <c r="C25" s="12">
        <v>1</v>
      </c>
      <c r="D25">
        <f>VLOOKUP(A25,Групп!$B$2:$N$80,13,0)</f>
        <v>8</v>
      </c>
      <c r="E25">
        <f>VLOOKUP(A25,'Плей-офф'!$B$3:$N$49,13,0)</f>
        <v>7</v>
      </c>
      <c r="F25">
        <f>VLOOKUP(A25,'Плей-офф'!$B$53:$N$75,13,0)</f>
        <v>4</v>
      </c>
      <c r="J25">
        <f t="shared" si="0"/>
        <v>20</v>
      </c>
    </row>
    <row r="26" spans="1:10" ht="12.75">
      <c r="A26" s="11" t="s">
        <v>120</v>
      </c>
      <c r="B26" s="11" t="s">
        <v>11</v>
      </c>
      <c r="C26" s="51">
        <f>VLOOKUP(A26,пред!$B$2:$L$39,11,0)</f>
        <v>1</v>
      </c>
      <c r="J26">
        <f t="shared" si="0"/>
        <v>1</v>
      </c>
    </row>
    <row r="27" spans="1:10" ht="12.75">
      <c r="A27" s="11" t="s">
        <v>121</v>
      </c>
      <c r="B27" s="11" t="s">
        <v>9</v>
      </c>
      <c r="C27" s="12">
        <v>1</v>
      </c>
      <c r="D27">
        <f>VLOOKUP(A27,Групп!$B$2:$N$80,13,0)</f>
        <v>7</v>
      </c>
      <c r="E27">
        <f>VLOOKUP(A27,'Плей-офф'!$B$3:$N$49,13,0)</f>
        <v>6</v>
      </c>
      <c r="F27">
        <f>VLOOKUP(A27,'Плей-офф'!$B$53:$N$75,13,0)</f>
        <v>6</v>
      </c>
      <c r="G27">
        <f>VLOOKUP($A27,'Плей-офф'!$B$79:$N$89,13,0)</f>
        <v>7</v>
      </c>
      <c r="H27">
        <f>VLOOKUP($A27,'Плей-офф'!$B$92:$N$97,13,0)</f>
        <v>1</v>
      </c>
      <c r="J27">
        <f t="shared" si="0"/>
        <v>28</v>
      </c>
    </row>
    <row r="28" spans="1:10" ht="12.75">
      <c r="A28" s="11" t="s">
        <v>122</v>
      </c>
      <c r="B28" s="11" t="s">
        <v>9</v>
      </c>
      <c r="C28" s="12">
        <v>1</v>
      </c>
      <c r="D28">
        <f>VLOOKUP(A28,Групп!$B$2:$N$80,13,0)</f>
        <v>5</v>
      </c>
      <c r="J28">
        <f t="shared" si="0"/>
        <v>6</v>
      </c>
    </row>
    <row r="29" spans="1:10" ht="12.75">
      <c r="A29" s="11" t="s">
        <v>50</v>
      </c>
      <c r="B29" s="11" t="s">
        <v>9</v>
      </c>
      <c r="C29" s="12">
        <v>1</v>
      </c>
      <c r="D29">
        <f>VLOOKUP(A29,Групп!$B$2:$N$80,13,0)</f>
        <v>9</v>
      </c>
      <c r="E29">
        <f>VLOOKUP(A29,'Плей-офф'!$B$3:$N$49,13,0)</f>
        <v>1</v>
      </c>
      <c r="J29">
        <f t="shared" si="0"/>
        <v>11</v>
      </c>
    </row>
    <row r="30" spans="1:10" ht="12.75">
      <c r="A30" s="11" t="s">
        <v>123</v>
      </c>
      <c r="B30" s="11" t="s">
        <v>9</v>
      </c>
      <c r="C30" s="51">
        <f>VLOOKUP(A30,пред!$B$2:$L$39,11,0)</f>
        <v>0</v>
      </c>
      <c r="J30">
        <f t="shared" si="0"/>
        <v>0</v>
      </c>
    </row>
    <row r="31" spans="1:10" ht="12.75">
      <c r="A31" s="11" t="s">
        <v>124</v>
      </c>
      <c r="B31" s="53" t="s">
        <v>10</v>
      </c>
      <c r="C31" s="12">
        <v>1</v>
      </c>
      <c r="D31">
        <f>VLOOKUP(A31,Групп!$B$2:$N$80,13,0)</f>
        <v>1</v>
      </c>
      <c r="J31">
        <f t="shared" si="0"/>
        <v>2</v>
      </c>
    </row>
    <row r="32" spans="1:10" ht="12.75">
      <c r="A32" s="11" t="s">
        <v>125</v>
      </c>
      <c r="B32" s="53" t="s">
        <v>10</v>
      </c>
      <c r="C32" s="12">
        <v>1</v>
      </c>
      <c r="D32">
        <f>VLOOKUP(A32,Групп!$B$2:$N$80,13,0)</f>
        <v>10</v>
      </c>
      <c r="E32">
        <f>VLOOKUP(A32,'Плей-офф'!$B$3:$N$49,13,0)</f>
        <v>1</v>
      </c>
      <c r="J32">
        <f t="shared" si="0"/>
        <v>12</v>
      </c>
    </row>
    <row r="33" spans="1:10" ht="12.75">
      <c r="A33" s="11" t="s">
        <v>126</v>
      </c>
      <c r="B33" s="53" t="s">
        <v>10</v>
      </c>
      <c r="C33" s="12">
        <v>1</v>
      </c>
      <c r="D33">
        <f>VLOOKUP(A33,Групп!$B$2:$N$80,13,0)</f>
        <v>8</v>
      </c>
      <c r="E33">
        <f>VLOOKUP(A33,'Плей-офф'!$B$3:$N$49,13,0)</f>
        <v>4</v>
      </c>
      <c r="J33">
        <f t="shared" si="0"/>
        <v>13</v>
      </c>
    </row>
    <row r="34" spans="1:10" ht="12.75">
      <c r="A34" s="11" t="s">
        <v>127</v>
      </c>
      <c r="B34" s="53" t="s">
        <v>10</v>
      </c>
      <c r="C34" s="51">
        <f>VLOOKUP(A34,пред!$B$2:$L$39,11,0)</f>
        <v>0</v>
      </c>
      <c r="J34">
        <f t="shared" si="0"/>
        <v>0</v>
      </c>
    </row>
    <row r="35" spans="1:10" ht="12.75">
      <c r="A35" s="11" t="s">
        <v>128</v>
      </c>
      <c r="B35" s="11" t="s">
        <v>15</v>
      </c>
      <c r="C35" s="12">
        <v>1</v>
      </c>
      <c r="D35">
        <f>VLOOKUP(A35,Групп!$B$2:$N$80,13,0)</f>
        <v>5</v>
      </c>
      <c r="J35">
        <f t="shared" si="0"/>
        <v>6</v>
      </c>
    </row>
    <row r="36" spans="1:10" ht="12.75">
      <c r="A36" s="11" t="s">
        <v>129</v>
      </c>
      <c r="B36" s="11" t="s">
        <v>15</v>
      </c>
      <c r="C36" s="12">
        <v>1</v>
      </c>
      <c r="D36">
        <f>VLOOKUP(A36,Групп!$B$2:$N$80,13,0)</f>
        <v>11</v>
      </c>
      <c r="E36">
        <f>VLOOKUP(A36,'Плей-офф'!$B$3:$N$49,13,0)</f>
        <v>1</v>
      </c>
      <c r="J36">
        <f t="shared" si="0"/>
        <v>13</v>
      </c>
    </row>
    <row r="37" spans="1:10" ht="12.75">
      <c r="A37" s="11" t="s">
        <v>67</v>
      </c>
      <c r="B37" s="11" t="s">
        <v>15</v>
      </c>
      <c r="C37" s="12">
        <v>1</v>
      </c>
      <c r="D37">
        <f>VLOOKUP(A37,Групп!$B$2:$N$80,13,0)</f>
        <v>3</v>
      </c>
      <c r="J37">
        <f t="shared" si="0"/>
        <v>4</v>
      </c>
    </row>
    <row r="38" spans="1:10" ht="12.75">
      <c r="A38" s="11" t="s">
        <v>130</v>
      </c>
      <c r="B38" s="11" t="s">
        <v>15</v>
      </c>
      <c r="C38" s="51">
        <f>VLOOKUP(A38,пред!$B$2:$L$39,11,0)</f>
        <v>3.5</v>
      </c>
      <c r="D38">
        <f>VLOOKUP(A38,Групп!$B$2:$N$80,13,0)</f>
        <v>8</v>
      </c>
      <c r="E38">
        <f>VLOOKUP(A38,'Плей-офф'!$B$3:$N$49,13,0)</f>
        <v>1</v>
      </c>
      <c r="J38">
        <f t="shared" si="0"/>
        <v>12.5</v>
      </c>
    </row>
    <row r="39" spans="1:10" ht="12.75">
      <c r="A39" s="11" t="s">
        <v>131</v>
      </c>
      <c r="B39" s="11" t="s">
        <v>13</v>
      </c>
      <c r="C39" s="12">
        <v>1</v>
      </c>
      <c r="D39">
        <f>VLOOKUP(A39,Групп!$B$2:$N$80,13,0)</f>
        <v>4</v>
      </c>
      <c r="J39">
        <f t="shared" si="0"/>
        <v>5</v>
      </c>
    </row>
    <row r="40" spans="1:10" ht="12.75">
      <c r="A40" s="11" t="s">
        <v>61</v>
      </c>
      <c r="B40" s="11" t="s">
        <v>13</v>
      </c>
      <c r="C40" s="12">
        <v>1</v>
      </c>
      <c r="D40">
        <f>VLOOKUP(A40,Групп!$B$2:$N$80,13,0)</f>
        <v>6</v>
      </c>
      <c r="J40">
        <f t="shared" si="0"/>
        <v>7</v>
      </c>
    </row>
    <row r="41" spans="1:10" ht="12.75">
      <c r="A41" s="11" t="s">
        <v>132</v>
      </c>
      <c r="B41" s="11" t="s">
        <v>13</v>
      </c>
      <c r="C41" s="51">
        <f>VLOOKUP(A41,пред!$B$2:$L$39,11,0)</f>
        <v>3</v>
      </c>
      <c r="D41">
        <f>VLOOKUP(A41,Групп!$B$2:$N$80,13,0)</f>
        <v>8</v>
      </c>
      <c r="E41">
        <f>VLOOKUP(A41,'Плей-офф'!$B$3:$N$49,13,0)</f>
        <v>0</v>
      </c>
      <c r="J41">
        <f t="shared" si="0"/>
        <v>11</v>
      </c>
    </row>
    <row r="42" spans="1:10" ht="12.75">
      <c r="A42" s="11" t="s">
        <v>133</v>
      </c>
      <c r="B42" s="11" t="s">
        <v>12</v>
      </c>
      <c r="C42" s="12">
        <v>1</v>
      </c>
      <c r="D42">
        <f>VLOOKUP(A42,Групп!$B$2:$N$80,13,0)</f>
        <v>4</v>
      </c>
      <c r="J42">
        <f t="shared" si="0"/>
        <v>5</v>
      </c>
    </row>
    <row r="43" spans="1:10" ht="12.75">
      <c r="A43" s="11" t="s">
        <v>134</v>
      </c>
      <c r="B43" s="11" t="s">
        <v>12</v>
      </c>
      <c r="C43" s="12">
        <v>1</v>
      </c>
      <c r="D43">
        <f>VLOOKUP(A43,Групп!$B$2:$N$80,13,0)</f>
        <v>5</v>
      </c>
      <c r="J43">
        <f t="shared" si="0"/>
        <v>6</v>
      </c>
    </row>
    <row r="44" spans="1:10" ht="12.75">
      <c r="A44" s="11" t="s">
        <v>53</v>
      </c>
      <c r="B44" s="11" t="s">
        <v>12</v>
      </c>
      <c r="C44" s="51">
        <f>VLOOKUP(A44,пред!$B$2:$L$39,11,0)</f>
        <v>3</v>
      </c>
      <c r="D44">
        <f>VLOOKUP(A44,Групп!$B$2:$N$80,13,0)</f>
        <v>9</v>
      </c>
      <c r="E44">
        <f>VLOOKUP(A44,'Плей-офф'!$B$3:$N$49,13,0)</f>
        <v>4</v>
      </c>
      <c r="J44">
        <f t="shared" si="0"/>
        <v>16</v>
      </c>
    </row>
    <row r="45" spans="1:10" ht="12.75">
      <c r="A45" s="11" t="s">
        <v>58</v>
      </c>
      <c r="B45" t="s">
        <v>171</v>
      </c>
      <c r="C45" s="12">
        <v>1</v>
      </c>
      <c r="D45">
        <f>VLOOKUP(A45,Групп!$B$2:$N$80,13,0)</f>
        <v>5</v>
      </c>
      <c r="J45">
        <f t="shared" si="0"/>
        <v>6</v>
      </c>
    </row>
    <row r="46" spans="1:10" ht="12.75">
      <c r="A46" s="11" t="s">
        <v>135</v>
      </c>
      <c r="B46" t="s">
        <v>171</v>
      </c>
      <c r="C46" s="12">
        <v>1</v>
      </c>
      <c r="D46">
        <f>VLOOKUP(A46,Групп!$B$2:$N$80,13,0)</f>
        <v>8</v>
      </c>
      <c r="E46">
        <f>VLOOKUP(A46,'Плей-офф'!$B$3:$N$49,13,0)</f>
        <v>7</v>
      </c>
      <c r="F46">
        <f>VLOOKUP(A46,'Плей-офф'!$B$53:$N$75,13,0)</f>
        <v>3</v>
      </c>
      <c r="J46">
        <f t="shared" si="0"/>
        <v>19</v>
      </c>
    </row>
    <row r="47" spans="1:10" ht="12.75">
      <c r="A47" s="11" t="s">
        <v>59</v>
      </c>
      <c r="B47" t="s">
        <v>171</v>
      </c>
      <c r="C47" s="51">
        <f>VLOOKUP(A47,пред!$B$2:$L$39,11,0)</f>
        <v>3.5</v>
      </c>
      <c r="D47">
        <f>VLOOKUP(A47,Групп!$B$2:$N$80,13,0)</f>
        <v>5</v>
      </c>
      <c r="J47">
        <f t="shared" si="0"/>
        <v>8.5</v>
      </c>
    </row>
    <row r="48" spans="1:10" ht="12.75">
      <c r="A48" s="11" t="s">
        <v>136</v>
      </c>
      <c r="B48" s="13" t="s">
        <v>16</v>
      </c>
      <c r="C48" s="12">
        <v>1</v>
      </c>
      <c r="D48">
        <f>VLOOKUP(A48,Групп!$B$2:$N$80,13,0)</f>
        <v>9</v>
      </c>
      <c r="E48">
        <f>VLOOKUP(A48,'Плей-офф'!$B$3:$N$49,13,0)</f>
        <v>1</v>
      </c>
      <c r="J48">
        <f t="shared" si="0"/>
        <v>11</v>
      </c>
    </row>
    <row r="49" spans="1:10" ht="12.75">
      <c r="A49" s="11" t="s">
        <v>137</v>
      </c>
      <c r="B49" s="13" t="s">
        <v>16</v>
      </c>
      <c r="C49" s="12">
        <v>1</v>
      </c>
      <c r="D49">
        <f>VLOOKUP(A49,Групп!$B$2:$N$80,13,0)</f>
        <v>6</v>
      </c>
      <c r="J49">
        <f t="shared" si="0"/>
        <v>7</v>
      </c>
    </row>
    <row r="50" spans="1:10" ht="12.75">
      <c r="A50" s="11" t="s">
        <v>54</v>
      </c>
      <c r="B50" s="13" t="s">
        <v>16</v>
      </c>
      <c r="C50" s="51">
        <f>VLOOKUP(A50,пред!$B$2:$L$39,11,0)</f>
        <v>0</v>
      </c>
      <c r="J50">
        <f t="shared" si="0"/>
        <v>0</v>
      </c>
    </row>
    <row r="51" spans="1:10" ht="12.75">
      <c r="A51" s="11" t="s">
        <v>62</v>
      </c>
      <c r="B51" s="11" t="s">
        <v>17</v>
      </c>
      <c r="C51" s="12">
        <v>1</v>
      </c>
      <c r="D51">
        <f>VLOOKUP(A51,Групп!$B$2:$N$80,13,0)</f>
        <v>5</v>
      </c>
      <c r="J51">
        <f t="shared" si="0"/>
        <v>6</v>
      </c>
    </row>
    <row r="52" spans="1:10" ht="12.75">
      <c r="A52" s="11" t="s">
        <v>63</v>
      </c>
      <c r="B52" s="11" t="s">
        <v>17</v>
      </c>
      <c r="C52" s="12">
        <v>1</v>
      </c>
      <c r="D52">
        <f>VLOOKUP(A52,Групп!$B$2:$N$80,13,0)</f>
        <v>10</v>
      </c>
      <c r="E52">
        <f>VLOOKUP(A52,'Плей-офф'!$B$3:$N$49,13,0)</f>
        <v>2</v>
      </c>
      <c r="J52">
        <f t="shared" si="0"/>
        <v>13</v>
      </c>
    </row>
    <row r="53" spans="1:10" ht="12.75">
      <c r="A53" s="11" t="s">
        <v>138</v>
      </c>
      <c r="B53" s="11" t="s">
        <v>17</v>
      </c>
      <c r="C53" s="51">
        <f>VLOOKUP(A53,пред!$B$2:$L$39,11,0)</f>
        <v>3</v>
      </c>
      <c r="D53">
        <f>VLOOKUP(A53,Групп!$B$2:$N$80,13,0)</f>
        <v>4</v>
      </c>
      <c r="J53">
        <f t="shared" si="0"/>
        <v>7</v>
      </c>
    </row>
    <row r="54" spans="1:10" ht="12.75">
      <c r="A54" s="11" t="s">
        <v>139</v>
      </c>
      <c r="B54" t="s">
        <v>19</v>
      </c>
      <c r="C54" s="12">
        <v>1</v>
      </c>
      <c r="D54">
        <f>VLOOKUP(A54,Групп!$B$2:$N$80,13,0)</f>
        <v>10</v>
      </c>
      <c r="E54">
        <f>VLOOKUP(A54,'Плей-офф'!$B$3:$N$49,13,0)</f>
        <v>3</v>
      </c>
      <c r="J54">
        <f t="shared" si="0"/>
        <v>14</v>
      </c>
    </row>
    <row r="55" spans="1:10" ht="12.75">
      <c r="A55" s="11" t="s">
        <v>140</v>
      </c>
      <c r="B55" t="s">
        <v>19</v>
      </c>
      <c r="C55" s="12">
        <v>1</v>
      </c>
      <c r="D55">
        <f>VLOOKUP(A55,Групп!$B$2:$N$80,13,0)</f>
        <v>5</v>
      </c>
      <c r="J55">
        <f t="shared" si="0"/>
        <v>6</v>
      </c>
    </row>
    <row r="56" spans="1:10" ht="12.75">
      <c r="A56" s="11" t="s">
        <v>141</v>
      </c>
      <c r="B56" t="s">
        <v>19</v>
      </c>
      <c r="C56" s="51">
        <f>VLOOKUP(A56,пред!$B$2:$L$39,11,0)</f>
        <v>3</v>
      </c>
      <c r="D56">
        <f>VLOOKUP(A56,Групп!$B$2:$N$80,13,0)</f>
        <v>1</v>
      </c>
      <c r="J56">
        <f t="shared" si="0"/>
        <v>4</v>
      </c>
    </row>
    <row r="57" spans="1:10" ht="12.75">
      <c r="A57" s="11" t="s">
        <v>142</v>
      </c>
      <c r="B57" s="11" t="s">
        <v>21</v>
      </c>
      <c r="C57" s="12">
        <v>1</v>
      </c>
      <c r="D57">
        <f>VLOOKUP(A57,Групп!$B$2:$N$80,13,0)</f>
        <v>4</v>
      </c>
      <c r="J57">
        <f t="shared" si="0"/>
        <v>5</v>
      </c>
    </row>
    <row r="58" spans="1:10" ht="12.75">
      <c r="A58" s="11" t="s">
        <v>143</v>
      </c>
      <c r="B58" s="11" t="s">
        <v>21</v>
      </c>
      <c r="C58" s="51">
        <f>VLOOKUP(A58,пред!$B$2:$L$39,11,0)</f>
        <v>3.5</v>
      </c>
      <c r="D58">
        <f>VLOOKUP(A58,Групп!$B$2:$N$80,13,0)</f>
        <v>5</v>
      </c>
      <c r="J58">
        <f t="shared" si="0"/>
        <v>8.5</v>
      </c>
    </row>
    <row r="59" spans="1:10" ht="12.75">
      <c r="A59" s="11" t="s">
        <v>68</v>
      </c>
      <c r="B59" s="11" t="s">
        <v>22</v>
      </c>
      <c r="C59" s="12">
        <v>1</v>
      </c>
      <c r="D59">
        <f>VLOOKUP(A59,Групп!$B$2:$N$80,13,0)</f>
        <v>4</v>
      </c>
      <c r="J59">
        <f t="shared" si="0"/>
        <v>5</v>
      </c>
    </row>
    <row r="60" spans="1:10" ht="12.75">
      <c r="A60" s="11" t="s">
        <v>144</v>
      </c>
      <c r="B60" s="11" t="s">
        <v>22</v>
      </c>
      <c r="C60" s="51">
        <f>VLOOKUP(A60,пред!$B$2:$L$39,11,0)</f>
        <v>1.5</v>
      </c>
      <c r="J60">
        <f t="shared" si="0"/>
        <v>1.5</v>
      </c>
    </row>
    <row r="61" spans="1:10" ht="12.75">
      <c r="A61" s="11" t="s">
        <v>145</v>
      </c>
      <c r="B61" s="11" t="s">
        <v>24</v>
      </c>
      <c r="C61" s="12">
        <v>1</v>
      </c>
      <c r="D61">
        <f>VLOOKUP(A61,Групп!$B$2:$N$80,13,0)</f>
        <v>6</v>
      </c>
      <c r="J61">
        <f t="shared" si="0"/>
        <v>7</v>
      </c>
    </row>
    <row r="62" spans="1:10" ht="12.75">
      <c r="A62" s="11" t="s">
        <v>60</v>
      </c>
      <c r="B62" s="11" t="s">
        <v>24</v>
      </c>
      <c r="C62" s="51">
        <f>VLOOKUP(A62,пред!$B$2:$L$39,11,0)</f>
        <v>1</v>
      </c>
      <c r="J62">
        <f t="shared" si="0"/>
        <v>1</v>
      </c>
    </row>
    <row r="63" spans="1:10" ht="12.75">
      <c r="A63" s="11" t="s">
        <v>146</v>
      </c>
      <c r="B63" s="11" t="s">
        <v>25</v>
      </c>
      <c r="C63" s="12">
        <v>1</v>
      </c>
      <c r="D63">
        <f>VLOOKUP(A63,Групп!$B$2:$N$80,13,0)</f>
        <v>4</v>
      </c>
      <c r="J63">
        <f t="shared" si="0"/>
        <v>5</v>
      </c>
    </row>
    <row r="64" spans="1:10" ht="12.75">
      <c r="A64" s="11" t="s">
        <v>147</v>
      </c>
      <c r="B64" s="11" t="s">
        <v>25</v>
      </c>
      <c r="C64" s="51">
        <f>VLOOKUP(A64,пред!$B$2:$L$39,11,0)</f>
        <v>1</v>
      </c>
      <c r="J64">
        <f t="shared" si="0"/>
        <v>1</v>
      </c>
    </row>
    <row r="65" spans="1:10" ht="12.75">
      <c r="A65" s="11" t="s">
        <v>66</v>
      </c>
      <c r="B65" s="54" t="s">
        <v>26</v>
      </c>
      <c r="C65" s="12">
        <v>1</v>
      </c>
      <c r="D65">
        <f>VLOOKUP(A65,Групп!$B$2:$N$80,13,0)</f>
        <v>2</v>
      </c>
      <c r="J65">
        <f t="shared" si="0"/>
        <v>3</v>
      </c>
    </row>
    <row r="66" spans="1:10" ht="12.75">
      <c r="A66" s="11" t="s">
        <v>148</v>
      </c>
      <c r="B66" s="54" t="s">
        <v>26</v>
      </c>
      <c r="C66" s="51">
        <f>VLOOKUP(A66,пред!$B$2:$L$39,11,0)</f>
        <v>1</v>
      </c>
      <c r="J66">
        <f t="shared" si="0"/>
        <v>1</v>
      </c>
    </row>
    <row r="67" spans="1:10" ht="12.75">
      <c r="A67" s="11" t="s">
        <v>149</v>
      </c>
      <c r="B67" s="53" t="s">
        <v>35</v>
      </c>
      <c r="C67" s="12">
        <v>1</v>
      </c>
      <c r="D67">
        <f>VLOOKUP(A67,Групп!$B$2:$N$80,13,0)</f>
        <v>5</v>
      </c>
      <c r="J67">
        <f aca="true" t="shared" si="1" ref="J67:J78">SUM(C67:I67)</f>
        <v>6</v>
      </c>
    </row>
    <row r="68" spans="1:10" ht="12.75">
      <c r="A68" t="s">
        <v>150</v>
      </c>
      <c r="B68" s="53" t="s">
        <v>35</v>
      </c>
      <c r="C68" s="51">
        <f>VLOOKUP(A68,пред!$B$2:$L$39,11,0)</f>
        <v>0</v>
      </c>
      <c r="J68">
        <f t="shared" si="1"/>
        <v>0</v>
      </c>
    </row>
    <row r="69" spans="1:10" ht="12.75">
      <c r="A69" t="s">
        <v>151</v>
      </c>
      <c r="B69" s="53" t="s">
        <v>28</v>
      </c>
      <c r="C69" s="12">
        <v>1</v>
      </c>
      <c r="D69">
        <f>VLOOKUP(A69,Групп!$B$2:$N$80,13,0)</f>
        <v>7</v>
      </c>
      <c r="E69">
        <f>VLOOKUP(A69,'Плей-офф'!$B$3:$N$49,13,0)</f>
        <v>4</v>
      </c>
      <c r="J69">
        <f t="shared" si="1"/>
        <v>12</v>
      </c>
    </row>
    <row r="70" spans="1:10" ht="12.75">
      <c r="A70" t="s">
        <v>69</v>
      </c>
      <c r="B70" t="s">
        <v>28</v>
      </c>
      <c r="C70" s="51">
        <f>VLOOKUP(A70,пред!$B$2:$L$39,11,0)</f>
        <v>1.5</v>
      </c>
      <c r="J70">
        <f t="shared" si="1"/>
        <v>1.5</v>
      </c>
    </row>
    <row r="71" spans="1:10" ht="12.75">
      <c r="A71" t="s">
        <v>65</v>
      </c>
      <c r="B71" t="s">
        <v>31</v>
      </c>
      <c r="C71" s="12">
        <v>1</v>
      </c>
      <c r="D71">
        <f>VLOOKUP(A71,Групп!$B$2:$N$80,13,0)</f>
        <v>2</v>
      </c>
      <c r="J71">
        <f t="shared" si="1"/>
        <v>3</v>
      </c>
    </row>
    <row r="72" spans="1:10" ht="12.75">
      <c r="A72" t="s">
        <v>64</v>
      </c>
      <c r="B72" t="s">
        <v>31</v>
      </c>
      <c r="C72" s="51">
        <f>VLOOKUP(A72,пред!$B$2:$L$39,11,0)</f>
        <v>0</v>
      </c>
      <c r="J72">
        <f t="shared" si="1"/>
        <v>0</v>
      </c>
    </row>
    <row r="73" spans="1:10" ht="12.75">
      <c r="A73" t="s">
        <v>152</v>
      </c>
      <c r="B73" t="s">
        <v>174</v>
      </c>
      <c r="C73" s="12">
        <v>1</v>
      </c>
      <c r="D73">
        <f>VLOOKUP(A73,Групп!$B$2:$N$80,13,0)</f>
        <v>8</v>
      </c>
      <c r="E73">
        <f>VLOOKUP(A73,'Плей-офф'!$B$3:$N$49,13,0)</f>
        <v>6</v>
      </c>
      <c r="F73">
        <f>VLOOKUP(A73,'Плей-офф'!$B$53:$N$75,13,0)</f>
        <v>6</v>
      </c>
      <c r="G73">
        <f>VLOOKUP($A73,'Плей-офф'!$B$79:$N$89,13,0)</f>
        <v>5</v>
      </c>
      <c r="H73">
        <f>VLOOKUP($A73,'Плей-офф'!$B$92:$N$97,13,0)</f>
        <v>8</v>
      </c>
      <c r="I73">
        <f>VLOOKUP(A73,'Плей-офф'!$B$101:$N$102,13,0)</f>
        <v>6</v>
      </c>
      <c r="J73">
        <f t="shared" si="1"/>
        <v>40</v>
      </c>
    </row>
    <row r="74" spans="1:10" ht="12.75">
      <c r="A74" t="s">
        <v>153</v>
      </c>
      <c r="B74" t="s">
        <v>174</v>
      </c>
      <c r="C74" s="51">
        <f>VLOOKUP(A74,пред!$B$2:$L$39,11,0)</f>
        <v>3.5</v>
      </c>
      <c r="D74">
        <f>VLOOKUP(A74,Групп!$B$2:$N$80,13,0)</f>
        <v>5</v>
      </c>
      <c r="J74">
        <f t="shared" si="1"/>
        <v>8.5</v>
      </c>
    </row>
    <row r="75" spans="1:10" ht="12.75">
      <c r="A75" t="s">
        <v>154</v>
      </c>
      <c r="B75" t="s">
        <v>33</v>
      </c>
      <c r="C75" s="12">
        <v>1</v>
      </c>
      <c r="D75">
        <f>VLOOKUP(A75,Групп!$B$2:$N$80,13,0)</f>
        <v>3</v>
      </c>
      <c r="J75">
        <f t="shared" si="1"/>
        <v>4</v>
      </c>
    </row>
    <row r="76" spans="1:10" ht="12.75">
      <c r="A76" t="s">
        <v>155</v>
      </c>
      <c r="B76" t="s">
        <v>175</v>
      </c>
      <c r="C76" s="51">
        <f>VLOOKUP(A76,пред!$B$2:$L$39,11,0)</f>
        <v>3.5</v>
      </c>
      <c r="D76">
        <f>VLOOKUP(A76,Групп!$B$2:$N$80,13,0)</f>
        <v>10</v>
      </c>
      <c r="E76">
        <f>VLOOKUP(A76,'Плей-офф'!$B$3:$N$49,13,0)</f>
        <v>7</v>
      </c>
      <c r="F76">
        <f>VLOOKUP(A76,'Плей-офф'!$B$53:$N$75,13,0)</f>
        <v>3</v>
      </c>
      <c r="J76">
        <f t="shared" si="1"/>
        <v>23.5</v>
      </c>
    </row>
    <row r="77" spans="1:10" ht="12.75">
      <c r="A77" t="s">
        <v>156</v>
      </c>
      <c r="B77" t="s">
        <v>34</v>
      </c>
      <c r="C77" s="51">
        <f>VLOOKUP(A77,пред!$B$2:$L$39,11,0)</f>
        <v>3.5</v>
      </c>
      <c r="D77">
        <f>VLOOKUP(A77,Групп!$B$2:$N$80,13,0)</f>
        <v>7</v>
      </c>
      <c r="E77">
        <f>VLOOKUP(A77,'Плей-офф'!$B$3:$N$49,13,0)</f>
        <v>3</v>
      </c>
      <c r="J77">
        <f t="shared" si="1"/>
        <v>13.5</v>
      </c>
    </row>
    <row r="78" spans="1:10" ht="12.75">
      <c r="A78" t="s">
        <v>157</v>
      </c>
      <c r="B78" s="95" t="s">
        <v>173</v>
      </c>
      <c r="C78" s="51">
        <f>VLOOKUP(A78,пред!$B$2:$L$39,11,0)</f>
        <v>1</v>
      </c>
      <c r="J78">
        <f t="shared" si="1"/>
        <v>1</v>
      </c>
    </row>
  </sheetData>
  <autoFilter ref="A1:J78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5" sqref="L5"/>
    </sheetView>
  </sheetViews>
  <sheetFormatPr defaultColWidth="9.00390625" defaultRowHeight="12.75"/>
  <cols>
    <col min="2" max="2" width="24.25390625" style="0" customWidth="1"/>
    <col min="3" max="3" width="6.625" style="0" customWidth="1"/>
    <col min="4" max="7" width="7.00390625" style="83" customWidth="1"/>
    <col min="8" max="8" width="10.25390625" style="0" customWidth="1"/>
    <col min="9" max="12" width="7.00390625" style="0" customWidth="1"/>
  </cols>
  <sheetData>
    <row r="1" spans="1:12" ht="13.5" thickBot="1">
      <c r="A1" s="18" t="s">
        <v>70</v>
      </c>
      <c r="B1" s="19" t="s">
        <v>71</v>
      </c>
      <c r="C1" s="18" t="s">
        <v>72</v>
      </c>
      <c r="D1" s="18" t="s">
        <v>73</v>
      </c>
      <c r="E1" s="18" t="s">
        <v>74</v>
      </c>
      <c r="F1" s="18" t="s">
        <v>75</v>
      </c>
      <c r="G1" s="18" t="s">
        <v>76</v>
      </c>
      <c r="H1" s="18" t="s">
        <v>77</v>
      </c>
      <c r="I1" s="18" t="s">
        <v>78</v>
      </c>
      <c r="J1" s="18" t="s">
        <v>79</v>
      </c>
      <c r="K1" s="18" t="s">
        <v>80</v>
      </c>
      <c r="L1" s="20" t="s">
        <v>81</v>
      </c>
    </row>
    <row r="2" spans="1:12" ht="13.5" thickBot="1">
      <c r="A2" s="21" t="s">
        <v>82</v>
      </c>
      <c r="B2" s="22" t="s">
        <v>53</v>
      </c>
      <c r="C2" s="23" t="s">
        <v>158</v>
      </c>
      <c r="D2" s="24">
        <v>3</v>
      </c>
      <c r="E2" s="24">
        <v>1</v>
      </c>
      <c r="F2" s="24">
        <v>2</v>
      </c>
      <c r="G2" s="24" t="s">
        <v>160</v>
      </c>
      <c r="H2" s="24" t="s">
        <v>177</v>
      </c>
      <c r="I2" s="24" t="s">
        <v>161</v>
      </c>
      <c r="J2" s="24" t="s">
        <v>178</v>
      </c>
      <c r="K2" s="24" t="s">
        <v>160</v>
      </c>
      <c r="L2">
        <f>IF(D2=2,E2+F2/2+1/2,IF(D2=3,E2+F2/2,1.5))+1</f>
        <v>3</v>
      </c>
    </row>
    <row r="3" spans="1:12" ht="13.5" thickBot="1">
      <c r="A3" s="25" t="s">
        <v>83</v>
      </c>
      <c r="B3" s="26" t="s">
        <v>147</v>
      </c>
      <c r="C3" s="27" t="s">
        <v>163</v>
      </c>
      <c r="D3" s="28">
        <v>3</v>
      </c>
      <c r="E3" s="28">
        <v>0</v>
      </c>
      <c r="F3" s="28">
        <v>2</v>
      </c>
      <c r="G3" s="28" t="s">
        <v>159</v>
      </c>
      <c r="H3" s="28" t="s">
        <v>179</v>
      </c>
      <c r="I3" s="28" t="s">
        <v>164</v>
      </c>
      <c r="J3" s="28" t="s">
        <v>180</v>
      </c>
      <c r="K3" s="28" t="s">
        <v>160</v>
      </c>
      <c r="L3">
        <f>IF(D3=2,E3+F3/2,IF(D3=3,E3+F3/2,1.5))</f>
        <v>1</v>
      </c>
    </row>
    <row r="4" spans="1:11" ht="13.5" thickBot="1">
      <c r="A4" s="18" t="s">
        <v>70</v>
      </c>
      <c r="B4" s="19" t="s">
        <v>71</v>
      </c>
      <c r="C4" s="18" t="s">
        <v>72</v>
      </c>
      <c r="D4" s="18" t="s">
        <v>73</v>
      </c>
      <c r="E4" s="18" t="s">
        <v>74</v>
      </c>
      <c r="F4" s="18" t="s">
        <v>75</v>
      </c>
      <c r="G4" s="18" t="s">
        <v>76</v>
      </c>
      <c r="H4" s="18" t="s">
        <v>77</v>
      </c>
      <c r="I4" s="18" t="s">
        <v>78</v>
      </c>
      <c r="J4" s="18" t="s">
        <v>79</v>
      </c>
      <c r="K4" s="18" t="s">
        <v>80</v>
      </c>
    </row>
    <row r="5" spans="1:12" ht="13.5" thickBot="1">
      <c r="A5" s="21" t="s">
        <v>82</v>
      </c>
      <c r="B5" s="22" t="s">
        <v>59</v>
      </c>
      <c r="C5" s="23" t="s">
        <v>181</v>
      </c>
      <c r="D5" s="24">
        <v>2</v>
      </c>
      <c r="E5" s="24">
        <v>2</v>
      </c>
      <c r="F5" s="24">
        <v>0</v>
      </c>
      <c r="G5" s="24" t="s">
        <v>160</v>
      </c>
      <c r="H5" s="24" t="s">
        <v>182</v>
      </c>
      <c r="I5" s="24" t="s">
        <v>167</v>
      </c>
      <c r="J5" s="24" t="s">
        <v>183</v>
      </c>
      <c r="K5" s="24" t="s">
        <v>160</v>
      </c>
      <c r="L5">
        <f>IF(D5=2,E5+F5/2+1/2,IF(D5=3,E5+F5/2,1.5))+1</f>
        <v>3.5</v>
      </c>
    </row>
    <row r="6" spans="1:12" ht="13.5" thickBot="1">
      <c r="A6" s="25" t="s">
        <v>83</v>
      </c>
      <c r="B6" s="26" t="s">
        <v>64</v>
      </c>
      <c r="C6" s="27" t="s">
        <v>163</v>
      </c>
      <c r="D6" s="28">
        <v>2</v>
      </c>
      <c r="E6" s="28">
        <v>0</v>
      </c>
      <c r="F6" s="28">
        <v>0</v>
      </c>
      <c r="G6" s="28" t="s">
        <v>176</v>
      </c>
      <c r="H6" s="28" t="s">
        <v>184</v>
      </c>
      <c r="I6" s="28" t="s">
        <v>168</v>
      </c>
      <c r="J6" s="28" t="s">
        <v>185</v>
      </c>
      <c r="K6" s="28" t="s">
        <v>160</v>
      </c>
      <c r="L6">
        <f>IF(D6=2,E6+F6/2,IF(D6=3,E6+F6/2,1.5))</f>
        <v>0</v>
      </c>
    </row>
    <row r="7" spans="1:11" ht="13.5" thickBot="1">
      <c r="A7" s="18" t="s">
        <v>70</v>
      </c>
      <c r="B7" s="19" t="s">
        <v>71</v>
      </c>
      <c r="C7" s="18" t="s">
        <v>72</v>
      </c>
      <c r="D7" s="18" t="s">
        <v>73</v>
      </c>
      <c r="E7" s="18" t="s">
        <v>74</v>
      </c>
      <c r="F7" s="18" t="s">
        <v>75</v>
      </c>
      <c r="G7" s="18" t="s">
        <v>76</v>
      </c>
      <c r="H7" s="18" t="s">
        <v>77</v>
      </c>
      <c r="I7" s="18" t="s">
        <v>78</v>
      </c>
      <c r="J7" s="18" t="s">
        <v>79</v>
      </c>
      <c r="K7" s="18" t="s">
        <v>80</v>
      </c>
    </row>
    <row r="8" spans="1:12" ht="13.5" thickBot="1">
      <c r="A8" s="21" t="s">
        <v>82</v>
      </c>
      <c r="B8" s="22" t="s">
        <v>118</v>
      </c>
      <c r="C8" s="23" t="s">
        <v>158</v>
      </c>
      <c r="D8" s="24">
        <v>4</v>
      </c>
      <c r="E8" s="24">
        <v>1</v>
      </c>
      <c r="F8" s="24">
        <v>2</v>
      </c>
      <c r="G8" s="24" t="s">
        <v>159</v>
      </c>
      <c r="H8" s="24" t="s">
        <v>206</v>
      </c>
      <c r="I8" s="24" t="s">
        <v>160</v>
      </c>
      <c r="J8" s="24" t="s">
        <v>201</v>
      </c>
      <c r="K8" s="24" t="s">
        <v>160</v>
      </c>
      <c r="L8">
        <f>IF(D8=2,E8+F8/2+1/2,IF(D8=3,E8+F8/2,1.5))+1</f>
        <v>2.5</v>
      </c>
    </row>
    <row r="9" spans="1:12" ht="13.5" thickBot="1">
      <c r="A9" s="25" t="s">
        <v>83</v>
      </c>
      <c r="B9" s="26" t="s">
        <v>69</v>
      </c>
      <c r="C9" s="27" t="s">
        <v>158</v>
      </c>
      <c r="D9" s="28">
        <v>4</v>
      </c>
      <c r="E9" s="28">
        <v>1</v>
      </c>
      <c r="F9" s="28">
        <v>2</v>
      </c>
      <c r="G9" s="28" t="s">
        <v>159</v>
      </c>
      <c r="H9" s="28" t="s">
        <v>206</v>
      </c>
      <c r="I9" s="28" t="s">
        <v>160</v>
      </c>
      <c r="J9" s="28" t="s">
        <v>201</v>
      </c>
      <c r="K9" s="28" t="s">
        <v>160</v>
      </c>
      <c r="L9">
        <f>IF(D9=2,E9+F9/2,IF(D9=3,E9+F9/2,1.5))</f>
        <v>1.5</v>
      </c>
    </row>
    <row r="10" spans="1:11" ht="13.5" thickBot="1">
      <c r="A10" s="18" t="s">
        <v>70</v>
      </c>
      <c r="B10" s="19" t="s">
        <v>71</v>
      </c>
      <c r="C10" s="18" t="s">
        <v>72</v>
      </c>
      <c r="D10" s="18" t="s">
        <v>73</v>
      </c>
      <c r="E10" s="18" t="s">
        <v>74</v>
      </c>
      <c r="F10" s="18" t="s">
        <v>75</v>
      </c>
      <c r="G10" s="18" t="s">
        <v>76</v>
      </c>
      <c r="H10" s="18" t="s">
        <v>77</v>
      </c>
      <c r="I10" s="18" t="s">
        <v>78</v>
      </c>
      <c r="J10" s="18" t="s">
        <v>79</v>
      </c>
      <c r="K10" s="18" t="s">
        <v>80</v>
      </c>
    </row>
    <row r="11" spans="1:12" ht="13.5" thickBot="1">
      <c r="A11" s="21" t="s">
        <v>82</v>
      </c>
      <c r="B11" s="22" t="s">
        <v>138</v>
      </c>
      <c r="C11" s="23" t="s">
        <v>181</v>
      </c>
      <c r="D11" s="24">
        <v>3</v>
      </c>
      <c r="E11" s="24">
        <v>2</v>
      </c>
      <c r="F11" s="24">
        <v>0</v>
      </c>
      <c r="G11" s="24" t="s">
        <v>159</v>
      </c>
      <c r="H11" s="24" t="s">
        <v>187</v>
      </c>
      <c r="I11" s="24" t="s">
        <v>169</v>
      </c>
      <c r="J11" s="24" t="s">
        <v>188</v>
      </c>
      <c r="K11" s="24" t="s">
        <v>160</v>
      </c>
      <c r="L11">
        <f>IF(D11=2,E11+F11/2+1/2,IF(D11=3,E11+F11/2,1.5))+1</f>
        <v>3</v>
      </c>
    </row>
    <row r="12" spans="1:12" ht="13.5" thickBot="1">
      <c r="A12" s="25" t="s">
        <v>83</v>
      </c>
      <c r="B12" s="26" t="s">
        <v>60</v>
      </c>
      <c r="C12" s="27" t="s">
        <v>158</v>
      </c>
      <c r="D12" s="28">
        <v>3</v>
      </c>
      <c r="E12" s="28">
        <v>1</v>
      </c>
      <c r="F12" s="28">
        <v>0</v>
      </c>
      <c r="G12" s="28" t="s">
        <v>176</v>
      </c>
      <c r="H12" s="28" t="s">
        <v>189</v>
      </c>
      <c r="I12" s="28" t="s">
        <v>170</v>
      </c>
      <c r="J12" s="28" t="s">
        <v>183</v>
      </c>
      <c r="K12" s="28" t="s">
        <v>160</v>
      </c>
      <c r="L12">
        <f>IF(D12=2,E12+F12/2,IF(D12=3,E12+F12/2,1.5))</f>
        <v>1</v>
      </c>
    </row>
    <row r="13" spans="1:11" ht="13.5" thickBot="1">
      <c r="A13" s="18" t="s">
        <v>70</v>
      </c>
      <c r="B13" s="19" t="s">
        <v>71</v>
      </c>
      <c r="C13" s="18" t="s">
        <v>72</v>
      </c>
      <c r="D13" s="18" t="s">
        <v>73</v>
      </c>
      <c r="E13" s="18" t="s">
        <v>74</v>
      </c>
      <c r="F13" s="18" t="s">
        <v>75</v>
      </c>
      <c r="G13" s="18" t="s">
        <v>76</v>
      </c>
      <c r="H13" s="18" t="s">
        <v>77</v>
      </c>
      <c r="I13" s="18" t="s">
        <v>78</v>
      </c>
      <c r="J13" s="18" t="s">
        <v>79</v>
      </c>
      <c r="K13" s="18" t="s">
        <v>80</v>
      </c>
    </row>
    <row r="14" spans="1:12" ht="13.5" thickBot="1">
      <c r="A14" s="21" t="s">
        <v>82</v>
      </c>
      <c r="B14" s="22" t="s">
        <v>132</v>
      </c>
      <c r="C14" s="23" t="s">
        <v>181</v>
      </c>
      <c r="D14" s="24">
        <v>3</v>
      </c>
      <c r="E14" s="24">
        <v>2</v>
      </c>
      <c r="F14" s="24">
        <v>0</v>
      </c>
      <c r="G14" s="24" t="s">
        <v>159</v>
      </c>
      <c r="H14" s="24" t="s">
        <v>190</v>
      </c>
      <c r="I14" s="24" t="s">
        <v>167</v>
      </c>
      <c r="J14" s="24" t="s">
        <v>188</v>
      </c>
      <c r="K14" s="24" t="s">
        <v>160</v>
      </c>
      <c r="L14">
        <f>IF(D14=2,E14+F14/2+1/2,IF(D14=3,E14+F14/2,1.5))+1</f>
        <v>3</v>
      </c>
    </row>
    <row r="15" spans="1:12" ht="13.5" thickBot="1">
      <c r="A15" s="25" t="s">
        <v>83</v>
      </c>
      <c r="B15" s="26" t="s">
        <v>157</v>
      </c>
      <c r="C15" s="27" t="s">
        <v>158</v>
      </c>
      <c r="D15" s="28">
        <v>3</v>
      </c>
      <c r="E15" s="28">
        <v>1</v>
      </c>
      <c r="F15" s="28">
        <v>0</v>
      </c>
      <c r="G15" s="28" t="s">
        <v>176</v>
      </c>
      <c r="H15" s="28" t="s">
        <v>191</v>
      </c>
      <c r="I15" s="28" t="s">
        <v>168</v>
      </c>
      <c r="J15" s="28" t="s">
        <v>183</v>
      </c>
      <c r="K15" s="28" t="s">
        <v>159</v>
      </c>
      <c r="L15">
        <f>IF(D15=2,E15+F15/2,IF(D15=3,E15+F15/2,1.5))</f>
        <v>1</v>
      </c>
    </row>
    <row r="16" spans="1:11" ht="13.5" thickBot="1">
      <c r="A16" s="18" t="s">
        <v>70</v>
      </c>
      <c r="B16" s="19" t="s">
        <v>71</v>
      </c>
      <c r="C16" s="18" t="s">
        <v>72</v>
      </c>
      <c r="D16" s="18" t="s">
        <v>73</v>
      </c>
      <c r="E16" s="18" t="s">
        <v>74</v>
      </c>
      <c r="F16" s="18" t="s">
        <v>75</v>
      </c>
      <c r="G16" s="18" t="s">
        <v>76</v>
      </c>
      <c r="H16" s="18" t="s">
        <v>77</v>
      </c>
      <c r="I16" s="18" t="s">
        <v>78</v>
      </c>
      <c r="J16" s="18" t="s">
        <v>79</v>
      </c>
      <c r="K16" s="18" t="s">
        <v>80</v>
      </c>
    </row>
    <row r="17" spans="1:12" ht="13.5" thickBot="1">
      <c r="A17" s="21" t="s">
        <v>82</v>
      </c>
      <c r="B17" s="22" t="s">
        <v>156</v>
      </c>
      <c r="C17" s="23" t="s">
        <v>181</v>
      </c>
      <c r="D17" s="24">
        <v>3</v>
      </c>
      <c r="E17" s="24">
        <v>2</v>
      </c>
      <c r="F17" s="24">
        <v>1</v>
      </c>
      <c r="G17" s="24" t="s">
        <v>160</v>
      </c>
      <c r="H17" s="24" t="s">
        <v>187</v>
      </c>
      <c r="I17" s="24" t="s">
        <v>169</v>
      </c>
      <c r="J17" s="24" t="s">
        <v>178</v>
      </c>
      <c r="K17" s="24" t="s">
        <v>160</v>
      </c>
      <c r="L17">
        <f>IF(D17=2,E17+F17/2+1/2,IF(D17=3,E17+F17/2,1.5))+1</f>
        <v>3.5</v>
      </c>
    </row>
    <row r="18" spans="1:12" ht="13.5" thickBot="1">
      <c r="A18" s="25" t="s">
        <v>83</v>
      </c>
      <c r="B18" s="26" t="s">
        <v>111</v>
      </c>
      <c r="C18" s="27" t="s">
        <v>163</v>
      </c>
      <c r="D18" s="28">
        <v>3</v>
      </c>
      <c r="E18" s="28">
        <v>0</v>
      </c>
      <c r="F18" s="28">
        <v>1</v>
      </c>
      <c r="G18" s="28" t="s">
        <v>176</v>
      </c>
      <c r="H18" s="28" t="s">
        <v>189</v>
      </c>
      <c r="I18" s="28" t="s">
        <v>170</v>
      </c>
      <c r="J18" s="28" t="s">
        <v>192</v>
      </c>
      <c r="K18" s="28" t="s">
        <v>160</v>
      </c>
      <c r="L18">
        <f>IF(D18=2,E18+F18/2,IF(D18=3,E18+F18/2,1.5))</f>
        <v>0.5</v>
      </c>
    </row>
    <row r="19" spans="1:11" ht="13.5" thickBot="1">
      <c r="A19" s="18" t="s">
        <v>70</v>
      </c>
      <c r="B19" s="19" t="s">
        <v>71</v>
      </c>
      <c r="C19" s="18" t="s">
        <v>72</v>
      </c>
      <c r="D19" s="18" t="s">
        <v>73</v>
      </c>
      <c r="E19" s="18" t="s">
        <v>74</v>
      </c>
      <c r="F19" s="18" t="s">
        <v>75</v>
      </c>
      <c r="G19" s="18" t="s">
        <v>76</v>
      </c>
      <c r="H19" s="18" t="s">
        <v>77</v>
      </c>
      <c r="I19" s="18" t="s">
        <v>78</v>
      </c>
      <c r="J19" s="18" t="s">
        <v>79</v>
      </c>
      <c r="K19" s="18" t="s">
        <v>80</v>
      </c>
    </row>
    <row r="20" spans="1:12" ht="13.5" thickBot="1">
      <c r="A20" s="21" t="s">
        <v>82</v>
      </c>
      <c r="B20" s="22" t="s">
        <v>143</v>
      </c>
      <c r="C20" s="23" t="s">
        <v>181</v>
      </c>
      <c r="D20" s="24">
        <v>2</v>
      </c>
      <c r="E20" s="24">
        <v>2</v>
      </c>
      <c r="F20" s="24">
        <v>0</v>
      </c>
      <c r="G20" s="24" t="s">
        <v>160</v>
      </c>
      <c r="H20" s="24" t="s">
        <v>193</v>
      </c>
      <c r="I20" s="24" t="s">
        <v>194</v>
      </c>
      <c r="J20" s="24" t="s">
        <v>186</v>
      </c>
      <c r="K20" s="24" t="s">
        <v>160</v>
      </c>
      <c r="L20">
        <f>IF(D20=2,E20+F20/2+1/2,IF(D20=3,E20+F20/2,1.5))+1</f>
        <v>3.5</v>
      </c>
    </row>
    <row r="21" spans="1:12" ht="13.5" thickBot="1">
      <c r="A21" s="25" t="s">
        <v>83</v>
      </c>
      <c r="B21" s="26" t="s">
        <v>123</v>
      </c>
      <c r="C21" s="27" t="s">
        <v>163</v>
      </c>
      <c r="D21" s="28">
        <v>2</v>
      </c>
      <c r="E21" s="28">
        <v>0</v>
      </c>
      <c r="F21" s="28">
        <v>0</v>
      </c>
      <c r="G21" s="28" t="s">
        <v>176</v>
      </c>
      <c r="H21" s="28" t="s">
        <v>195</v>
      </c>
      <c r="I21" s="28" t="s">
        <v>196</v>
      </c>
      <c r="J21" s="28" t="s">
        <v>165</v>
      </c>
      <c r="K21" s="28" t="s">
        <v>159</v>
      </c>
      <c r="L21">
        <f>IF(D21=2,E21+F21/2,IF(D21=3,E21+F21/2,1.5))</f>
        <v>0</v>
      </c>
    </row>
    <row r="22" spans="1:11" ht="13.5" thickBot="1">
      <c r="A22" s="18" t="s">
        <v>70</v>
      </c>
      <c r="B22" s="19" t="s">
        <v>71</v>
      </c>
      <c r="C22" s="18" t="s">
        <v>72</v>
      </c>
      <c r="D22" s="18" t="s">
        <v>73</v>
      </c>
      <c r="E22" s="18" t="s">
        <v>74</v>
      </c>
      <c r="F22" s="18" t="s">
        <v>75</v>
      </c>
      <c r="G22" s="18" t="s">
        <v>76</v>
      </c>
      <c r="H22" s="18" t="s">
        <v>77</v>
      </c>
      <c r="I22" s="18" t="s">
        <v>78</v>
      </c>
      <c r="J22" s="18" t="s">
        <v>79</v>
      </c>
      <c r="K22" s="18" t="s">
        <v>80</v>
      </c>
    </row>
    <row r="23" spans="1:12" ht="13.5" thickBot="1">
      <c r="A23" s="21" t="s">
        <v>82</v>
      </c>
      <c r="B23" s="22" t="s">
        <v>130</v>
      </c>
      <c r="C23" s="23" t="s">
        <v>181</v>
      </c>
      <c r="D23" s="24">
        <v>2</v>
      </c>
      <c r="E23" s="24">
        <v>2</v>
      </c>
      <c r="F23" s="24">
        <v>0</v>
      </c>
      <c r="G23" s="24" t="s">
        <v>160</v>
      </c>
      <c r="H23" s="24" t="s">
        <v>197</v>
      </c>
      <c r="I23" s="24" t="s">
        <v>198</v>
      </c>
      <c r="J23" s="24" t="s">
        <v>162</v>
      </c>
      <c r="K23" s="24" t="s">
        <v>160</v>
      </c>
      <c r="L23">
        <f>IF(D23=2,E23+F23/2+1/2,IF(D23=3,E23+F23/2,1.5))+1</f>
        <v>3.5</v>
      </c>
    </row>
    <row r="24" spans="1:12" ht="13.5" thickBot="1">
      <c r="A24" s="25" t="s">
        <v>83</v>
      </c>
      <c r="B24" s="26" t="s">
        <v>150</v>
      </c>
      <c r="C24" s="27" t="s">
        <v>163</v>
      </c>
      <c r="D24" s="28">
        <v>2</v>
      </c>
      <c r="E24" s="28">
        <v>0</v>
      </c>
      <c r="F24" s="28">
        <v>0</v>
      </c>
      <c r="G24" s="28" t="s">
        <v>176</v>
      </c>
      <c r="H24" s="28" t="s">
        <v>199</v>
      </c>
      <c r="I24" s="28" t="s">
        <v>200</v>
      </c>
      <c r="J24" s="28" t="s">
        <v>166</v>
      </c>
      <c r="K24" s="28" t="s">
        <v>159</v>
      </c>
      <c r="L24">
        <f>IF(D24=2,E24+F24/2,IF(D24=3,E24+F24/2,1.5))</f>
        <v>0</v>
      </c>
    </row>
    <row r="25" spans="1:11" ht="13.5" thickBot="1">
      <c r="A25" s="18" t="s">
        <v>70</v>
      </c>
      <c r="B25" s="19" t="s">
        <v>71</v>
      </c>
      <c r="C25" s="18" t="s">
        <v>72</v>
      </c>
      <c r="D25" s="18" t="s">
        <v>73</v>
      </c>
      <c r="E25" s="18" t="s">
        <v>74</v>
      </c>
      <c r="F25" s="18" t="s">
        <v>75</v>
      </c>
      <c r="G25" s="18" t="s">
        <v>76</v>
      </c>
      <c r="H25" s="18" t="s">
        <v>77</v>
      </c>
      <c r="I25" s="18" t="s">
        <v>78</v>
      </c>
      <c r="J25" s="18" t="s">
        <v>79</v>
      </c>
      <c r="K25" s="18" t="s">
        <v>80</v>
      </c>
    </row>
    <row r="26" spans="1:12" ht="13.5" thickBot="1">
      <c r="A26" s="21" t="s">
        <v>82</v>
      </c>
      <c r="B26" s="22" t="s">
        <v>114</v>
      </c>
      <c r="C26" s="23" t="s">
        <v>181</v>
      </c>
      <c r="D26" s="24">
        <v>3</v>
      </c>
      <c r="E26" s="24">
        <v>2</v>
      </c>
      <c r="F26" s="24">
        <v>0</v>
      </c>
      <c r="G26" s="24" t="s">
        <v>159</v>
      </c>
      <c r="H26" s="24" t="s">
        <v>190</v>
      </c>
      <c r="I26" s="24" t="s">
        <v>167</v>
      </c>
      <c r="J26" s="24" t="s">
        <v>201</v>
      </c>
      <c r="K26" s="24" t="s">
        <v>160</v>
      </c>
      <c r="L26">
        <f>IF(D26=2,E26+F26/2+1/2,IF(D26=3,E26+F26/2,1.5))+1</f>
        <v>3</v>
      </c>
    </row>
    <row r="27" spans="1:12" ht="13.5" thickBot="1">
      <c r="A27" s="25" t="s">
        <v>83</v>
      </c>
      <c r="B27" s="26" t="s">
        <v>148</v>
      </c>
      <c r="C27" s="27" t="s">
        <v>158</v>
      </c>
      <c r="D27" s="28">
        <v>3</v>
      </c>
      <c r="E27" s="28">
        <v>1</v>
      </c>
      <c r="F27" s="28">
        <v>0</v>
      </c>
      <c r="G27" s="28" t="s">
        <v>176</v>
      </c>
      <c r="H27" s="28" t="s">
        <v>191</v>
      </c>
      <c r="I27" s="28" t="s">
        <v>168</v>
      </c>
      <c r="J27" s="28" t="s">
        <v>188</v>
      </c>
      <c r="K27" s="28" t="s">
        <v>160</v>
      </c>
      <c r="L27">
        <f>IF(D27=2,E27+F27/2,IF(D27=3,E27+F27/2,1.5))</f>
        <v>1</v>
      </c>
    </row>
    <row r="28" spans="1:11" ht="13.5" thickBot="1">
      <c r="A28" s="18" t="s">
        <v>70</v>
      </c>
      <c r="B28" s="19" t="s">
        <v>71</v>
      </c>
      <c r="C28" s="18" t="s">
        <v>72</v>
      </c>
      <c r="D28" s="18" t="s">
        <v>73</v>
      </c>
      <c r="E28" s="18" t="s">
        <v>74</v>
      </c>
      <c r="F28" s="18" t="s">
        <v>75</v>
      </c>
      <c r="G28" s="18" t="s">
        <v>76</v>
      </c>
      <c r="H28" s="18" t="s">
        <v>77</v>
      </c>
      <c r="I28" s="18" t="s">
        <v>78</v>
      </c>
      <c r="J28" s="18" t="s">
        <v>79</v>
      </c>
      <c r="K28" s="18" t="s">
        <v>80</v>
      </c>
    </row>
    <row r="29" spans="1:12" ht="13.5" thickBot="1">
      <c r="A29" s="21" t="s">
        <v>82</v>
      </c>
      <c r="B29" s="22" t="s">
        <v>153</v>
      </c>
      <c r="C29" s="23" t="s">
        <v>181</v>
      </c>
      <c r="D29" s="24">
        <v>2</v>
      </c>
      <c r="E29" s="24">
        <v>2</v>
      </c>
      <c r="F29" s="24">
        <v>0</v>
      </c>
      <c r="G29" s="24" t="s">
        <v>160</v>
      </c>
      <c r="H29" s="24" t="s">
        <v>202</v>
      </c>
      <c r="I29" s="24" t="s">
        <v>198</v>
      </c>
      <c r="J29" s="24" t="s">
        <v>186</v>
      </c>
      <c r="K29" s="24" t="s">
        <v>160</v>
      </c>
      <c r="L29">
        <f>IF(D29=2,E29+F29/2+1/2,IF(D29=3,E29+F29/2,1.5))+1</f>
        <v>3.5</v>
      </c>
    </row>
    <row r="30" spans="1:12" ht="13.5" thickBot="1">
      <c r="A30" s="25" t="s">
        <v>83</v>
      </c>
      <c r="B30" s="26" t="s">
        <v>127</v>
      </c>
      <c r="C30" s="27" t="s">
        <v>163</v>
      </c>
      <c r="D30" s="28">
        <v>2</v>
      </c>
      <c r="E30" s="28">
        <v>0</v>
      </c>
      <c r="F30" s="28">
        <v>0</v>
      </c>
      <c r="G30" s="28" t="s">
        <v>176</v>
      </c>
      <c r="H30" s="28" t="s">
        <v>203</v>
      </c>
      <c r="I30" s="28" t="s">
        <v>200</v>
      </c>
      <c r="J30" s="28" t="s">
        <v>185</v>
      </c>
      <c r="K30" s="28" t="s">
        <v>160</v>
      </c>
      <c r="L30">
        <f>IF(D30=2,E30+F30/2,IF(D30=3,E30+F30/2,1.5))</f>
        <v>0</v>
      </c>
    </row>
    <row r="31" spans="1:11" ht="13.5" thickBot="1">
      <c r="A31" s="18" t="s">
        <v>70</v>
      </c>
      <c r="B31" s="19" t="s">
        <v>71</v>
      </c>
      <c r="C31" s="18" t="s">
        <v>72</v>
      </c>
      <c r="D31" s="18" t="s">
        <v>73</v>
      </c>
      <c r="E31" s="18" t="s">
        <v>74</v>
      </c>
      <c r="F31" s="18" t="s">
        <v>75</v>
      </c>
      <c r="G31" s="18" t="s">
        <v>76</v>
      </c>
      <c r="H31" s="18" t="s">
        <v>77</v>
      </c>
      <c r="I31" s="18" t="s">
        <v>78</v>
      </c>
      <c r="J31" s="18" t="s">
        <v>79</v>
      </c>
      <c r="K31" s="18" t="s">
        <v>80</v>
      </c>
    </row>
    <row r="32" spans="1:12" ht="13.5" thickBot="1">
      <c r="A32" s="21" t="s">
        <v>82</v>
      </c>
      <c r="B32" s="22" t="s">
        <v>110</v>
      </c>
      <c r="C32" s="23" t="s">
        <v>181</v>
      </c>
      <c r="D32" s="24">
        <v>4</v>
      </c>
      <c r="E32" s="24">
        <v>2</v>
      </c>
      <c r="F32" s="24">
        <v>1</v>
      </c>
      <c r="G32" s="24" t="s">
        <v>159</v>
      </c>
      <c r="H32" s="24" t="s">
        <v>206</v>
      </c>
      <c r="I32" s="24" t="s">
        <v>160</v>
      </c>
      <c r="J32" s="24" t="s">
        <v>201</v>
      </c>
      <c r="K32" s="24" t="s">
        <v>160</v>
      </c>
      <c r="L32">
        <f>IF(D32=2,E32+F32/2+1/2,IF(D32=3,E32+F32/2,1.5))+1</f>
        <v>2.5</v>
      </c>
    </row>
    <row r="33" spans="1:12" ht="13.5" thickBot="1">
      <c r="A33" s="25" t="s">
        <v>83</v>
      </c>
      <c r="B33" s="26" t="s">
        <v>144</v>
      </c>
      <c r="C33" s="27" t="s">
        <v>158</v>
      </c>
      <c r="D33" s="28">
        <v>4</v>
      </c>
      <c r="E33" s="28">
        <v>1</v>
      </c>
      <c r="F33" s="28">
        <v>1</v>
      </c>
      <c r="G33" s="28" t="s">
        <v>176</v>
      </c>
      <c r="H33" s="28" t="s">
        <v>206</v>
      </c>
      <c r="I33" s="28" t="s">
        <v>160</v>
      </c>
      <c r="J33" s="28" t="s">
        <v>201</v>
      </c>
      <c r="K33" s="28" t="s">
        <v>160</v>
      </c>
      <c r="L33">
        <f>IF(D33=2,E33+F33/2,IF(D33=3,E33+F33/2,1.5))</f>
        <v>1.5</v>
      </c>
    </row>
    <row r="34" spans="1:11" ht="13.5" thickBot="1">
      <c r="A34" s="18" t="s">
        <v>70</v>
      </c>
      <c r="B34" s="19" t="s">
        <v>71</v>
      </c>
      <c r="C34" s="18" t="s">
        <v>72</v>
      </c>
      <c r="D34" s="18" t="s">
        <v>73</v>
      </c>
      <c r="E34" s="18" t="s">
        <v>74</v>
      </c>
      <c r="F34" s="18" t="s">
        <v>75</v>
      </c>
      <c r="G34" s="18" t="s">
        <v>76</v>
      </c>
      <c r="H34" s="18" t="s">
        <v>77</v>
      </c>
      <c r="I34" s="18" t="s">
        <v>78</v>
      </c>
      <c r="J34" s="18" t="s">
        <v>79</v>
      </c>
      <c r="K34" s="18" t="s">
        <v>80</v>
      </c>
    </row>
    <row r="35" spans="1:12" ht="13.5" thickBot="1">
      <c r="A35" s="21" t="s">
        <v>82</v>
      </c>
      <c r="B35" s="22" t="s">
        <v>155</v>
      </c>
      <c r="C35" s="23" t="s">
        <v>181</v>
      </c>
      <c r="D35" s="24">
        <v>2</v>
      </c>
      <c r="E35" s="24">
        <v>2</v>
      </c>
      <c r="F35" s="24">
        <v>0</v>
      </c>
      <c r="G35" s="24" t="s">
        <v>160</v>
      </c>
      <c r="H35" s="24" t="s">
        <v>202</v>
      </c>
      <c r="I35" s="24" t="s">
        <v>198</v>
      </c>
      <c r="J35" s="24" t="s">
        <v>186</v>
      </c>
      <c r="K35" s="24" t="s">
        <v>160</v>
      </c>
      <c r="L35">
        <f>IF(D35=2,E35+F35/2+1/2,IF(D35=3,E35+F35/2,1.5))+1</f>
        <v>3.5</v>
      </c>
    </row>
    <row r="36" spans="1:12" ht="13.5" thickBot="1">
      <c r="A36" s="25" t="s">
        <v>83</v>
      </c>
      <c r="B36" s="26" t="s">
        <v>54</v>
      </c>
      <c r="C36" s="27" t="s">
        <v>163</v>
      </c>
      <c r="D36" s="28">
        <v>2</v>
      </c>
      <c r="E36" s="28">
        <v>0</v>
      </c>
      <c r="F36" s="28">
        <v>0</v>
      </c>
      <c r="G36" s="28" t="s">
        <v>176</v>
      </c>
      <c r="H36" s="28" t="s">
        <v>203</v>
      </c>
      <c r="I36" s="28" t="s">
        <v>200</v>
      </c>
      <c r="J36" s="28" t="s">
        <v>185</v>
      </c>
      <c r="K36" s="28" t="s">
        <v>160</v>
      </c>
      <c r="L36">
        <f>IF(D36=2,E36+F36/2,IF(D36=3,E36+F36/2,1.5))</f>
        <v>0</v>
      </c>
    </row>
    <row r="37" spans="1:11" ht="13.5" thickBot="1">
      <c r="A37" s="18" t="s">
        <v>70</v>
      </c>
      <c r="B37" s="19" t="s">
        <v>71</v>
      </c>
      <c r="C37" s="18" t="s">
        <v>72</v>
      </c>
      <c r="D37" s="18" t="s">
        <v>73</v>
      </c>
      <c r="E37" s="18" t="s">
        <v>74</v>
      </c>
      <c r="F37" s="18" t="s">
        <v>75</v>
      </c>
      <c r="G37" s="18" t="s">
        <v>76</v>
      </c>
      <c r="H37" s="18" t="s">
        <v>77</v>
      </c>
      <c r="I37" s="18" t="s">
        <v>78</v>
      </c>
      <c r="J37" s="18" t="s">
        <v>79</v>
      </c>
      <c r="K37" s="18" t="s">
        <v>80</v>
      </c>
    </row>
    <row r="38" spans="1:12" ht="13.5" thickBot="1">
      <c r="A38" s="21" t="s">
        <v>82</v>
      </c>
      <c r="B38" s="22" t="s">
        <v>141</v>
      </c>
      <c r="C38" s="23" t="s">
        <v>181</v>
      </c>
      <c r="D38" s="24">
        <v>3</v>
      </c>
      <c r="E38" s="24">
        <v>2</v>
      </c>
      <c r="F38" s="24">
        <v>0</v>
      </c>
      <c r="G38" s="24" t="s">
        <v>159</v>
      </c>
      <c r="H38" s="24" t="s">
        <v>204</v>
      </c>
      <c r="I38" s="24" t="s">
        <v>161</v>
      </c>
      <c r="J38" s="24" t="s">
        <v>178</v>
      </c>
      <c r="K38" s="24" t="s">
        <v>160</v>
      </c>
      <c r="L38">
        <f>IF(D38=2,E38+F38/2+1/2,IF(D38=3,E38+F38/2,1.5))+1</f>
        <v>3</v>
      </c>
    </row>
    <row r="39" spans="1:12" ht="13.5" thickBot="1">
      <c r="A39" s="25" t="s">
        <v>83</v>
      </c>
      <c r="B39" s="26" t="s">
        <v>120</v>
      </c>
      <c r="C39" s="27" t="s">
        <v>158</v>
      </c>
      <c r="D39" s="28">
        <v>3</v>
      </c>
      <c r="E39" s="28">
        <v>1</v>
      </c>
      <c r="F39" s="28">
        <v>0</v>
      </c>
      <c r="G39" s="28" t="s">
        <v>176</v>
      </c>
      <c r="H39" s="28" t="s">
        <v>205</v>
      </c>
      <c r="I39" s="28" t="s">
        <v>164</v>
      </c>
      <c r="J39" s="28" t="s">
        <v>180</v>
      </c>
      <c r="K39" s="28" t="s">
        <v>160</v>
      </c>
      <c r="L39">
        <f>IF(D39=2,E39+F39/2,IF(D39=3,E39+F39/2,1.5))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52">
      <selection activeCell="B81" sqref="B81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7.875" style="0" customWidth="1"/>
    <col min="4" max="6" width="6.75390625" style="93" customWidth="1"/>
    <col min="7" max="7" width="6.75390625" style="0" customWidth="1"/>
    <col min="8" max="8" width="10.625" style="0" customWidth="1"/>
    <col min="11" max="11" width="7.75390625" style="0" customWidth="1"/>
    <col min="12" max="12" width="6.00390625" style="0" customWidth="1"/>
    <col min="13" max="13" width="7.375" style="0" customWidth="1"/>
    <col min="14" max="14" width="6.25390625" style="0" customWidth="1"/>
  </cols>
  <sheetData>
    <row r="1" spans="1:14" ht="13.5" thickBot="1">
      <c r="A1" s="18" t="s">
        <v>70</v>
      </c>
      <c r="B1" s="19" t="s">
        <v>84</v>
      </c>
      <c r="C1" s="18" t="s">
        <v>85</v>
      </c>
      <c r="D1" s="90" t="s">
        <v>73</v>
      </c>
      <c r="E1" s="90" t="s">
        <v>74</v>
      </c>
      <c r="F1" s="90" t="s">
        <v>75</v>
      </c>
      <c r="G1" s="18" t="s">
        <v>76</v>
      </c>
      <c r="H1" s="18" t="s">
        <v>77</v>
      </c>
      <c r="I1" s="18" t="s">
        <v>78</v>
      </c>
      <c r="J1" s="18" t="s">
        <v>79</v>
      </c>
      <c r="K1" s="18" t="s">
        <v>80</v>
      </c>
      <c r="L1" s="29" t="s">
        <v>86</v>
      </c>
      <c r="M1" s="29" t="s">
        <v>87</v>
      </c>
      <c r="N1" s="29" t="s">
        <v>88</v>
      </c>
    </row>
    <row r="2" spans="1:14" ht="13.5" thickBot="1">
      <c r="A2" s="21" t="s">
        <v>82</v>
      </c>
      <c r="B2" s="22" t="s">
        <v>229</v>
      </c>
      <c r="C2" s="23" t="s">
        <v>276</v>
      </c>
      <c r="D2" s="91">
        <v>6</v>
      </c>
      <c r="E2" s="91">
        <v>4</v>
      </c>
      <c r="F2" s="91">
        <v>1</v>
      </c>
      <c r="G2" s="24" t="s">
        <v>159</v>
      </c>
      <c r="H2" s="24" t="s">
        <v>277</v>
      </c>
      <c r="I2" s="24" t="s">
        <v>194</v>
      </c>
      <c r="J2" s="24" t="s">
        <v>278</v>
      </c>
      <c r="K2" s="24">
        <v>0</v>
      </c>
      <c r="L2">
        <f>E2*2+F2-K2</f>
        <v>9</v>
      </c>
      <c r="M2">
        <v>1</v>
      </c>
      <c r="N2">
        <f>L2+M2</f>
        <v>10</v>
      </c>
    </row>
    <row r="3" spans="1:14" ht="13.5" thickBot="1">
      <c r="A3" s="21" t="s">
        <v>83</v>
      </c>
      <c r="B3" s="22" t="s">
        <v>231</v>
      </c>
      <c r="C3" s="23" t="s">
        <v>279</v>
      </c>
      <c r="D3" s="91">
        <v>6</v>
      </c>
      <c r="E3" s="91">
        <v>3</v>
      </c>
      <c r="F3" s="91">
        <v>1</v>
      </c>
      <c r="G3" s="24" t="s">
        <v>176</v>
      </c>
      <c r="H3" s="24" t="s">
        <v>280</v>
      </c>
      <c r="I3" s="24" t="s">
        <v>168</v>
      </c>
      <c r="J3" s="24" t="s">
        <v>281</v>
      </c>
      <c r="K3" s="24">
        <v>0</v>
      </c>
      <c r="L3">
        <f>E3*2+F3-K3</f>
        <v>7</v>
      </c>
      <c r="M3">
        <v>1</v>
      </c>
      <c r="N3">
        <f>L3+M3</f>
        <v>8</v>
      </c>
    </row>
    <row r="4" spans="1:14" ht="13.5" thickBot="1">
      <c r="A4" s="25" t="s">
        <v>89</v>
      </c>
      <c r="B4" s="26" t="s">
        <v>228</v>
      </c>
      <c r="C4" s="27" t="s">
        <v>282</v>
      </c>
      <c r="D4" s="92">
        <v>6</v>
      </c>
      <c r="E4" s="92">
        <v>3</v>
      </c>
      <c r="F4" s="92">
        <v>0</v>
      </c>
      <c r="G4" s="28" t="s">
        <v>166</v>
      </c>
      <c r="H4" s="28" t="s">
        <v>177</v>
      </c>
      <c r="I4" s="28" t="s">
        <v>161</v>
      </c>
      <c r="J4" s="28" t="s">
        <v>281</v>
      </c>
      <c r="K4" s="28">
        <v>0</v>
      </c>
      <c r="L4">
        <f>E4*2+F4-K4</f>
        <v>6</v>
      </c>
      <c r="N4">
        <f>L4+M4</f>
        <v>6</v>
      </c>
    </row>
    <row r="5" spans="1:14" ht="13.5" thickBot="1">
      <c r="A5" s="25" t="s">
        <v>90</v>
      </c>
      <c r="B5" s="26" t="s">
        <v>230</v>
      </c>
      <c r="C5" s="27" t="s">
        <v>209</v>
      </c>
      <c r="D5" s="92">
        <v>6</v>
      </c>
      <c r="E5" s="92">
        <v>1</v>
      </c>
      <c r="F5" s="92">
        <v>0</v>
      </c>
      <c r="G5" s="28" t="s">
        <v>283</v>
      </c>
      <c r="H5" s="28" t="s">
        <v>284</v>
      </c>
      <c r="I5" s="28" t="s">
        <v>200</v>
      </c>
      <c r="J5" s="28" t="s">
        <v>285</v>
      </c>
      <c r="K5" s="28">
        <v>0</v>
      </c>
      <c r="L5">
        <f>E5*2+F5-K5</f>
        <v>2</v>
      </c>
      <c r="N5">
        <f>L5+M5</f>
        <v>2</v>
      </c>
    </row>
    <row r="6" spans="1:11" ht="13.5" thickBot="1">
      <c r="A6" s="18" t="s">
        <v>70</v>
      </c>
      <c r="B6" s="19" t="s">
        <v>91</v>
      </c>
      <c r="C6" s="18" t="s">
        <v>85</v>
      </c>
      <c r="D6" s="90" t="s">
        <v>73</v>
      </c>
      <c r="E6" s="90" t="s">
        <v>74</v>
      </c>
      <c r="F6" s="90" t="s">
        <v>75</v>
      </c>
      <c r="G6" s="18" t="s">
        <v>76</v>
      </c>
      <c r="H6" s="18" t="s">
        <v>77</v>
      </c>
      <c r="I6" s="18" t="s">
        <v>78</v>
      </c>
      <c r="J6" s="18" t="s">
        <v>79</v>
      </c>
      <c r="K6" s="18" t="s">
        <v>80</v>
      </c>
    </row>
    <row r="7" spans="1:14" ht="13.5" thickBot="1">
      <c r="A7" s="21" t="s">
        <v>82</v>
      </c>
      <c r="B7" s="22" t="s">
        <v>232</v>
      </c>
      <c r="C7" s="23" t="s">
        <v>279</v>
      </c>
      <c r="D7" s="91">
        <v>6</v>
      </c>
      <c r="E7" s="91">
        <v>3</v>
      </c>
      <c r="F7" s="91">
        <v>1</v>
      </c>
      <c r="G7" s="24" t="s">
        <v>176</v>
      </c>
      <c r="H7" s="24" t="s">
        <v>286</v>
      </c>
      <c r="I7" s="24" t="s">
        <v>161</v>
      </c>
      <c r="J7" s="24" t="s">
        <v>287</v>
      </c>
      <c r="K7" s="24">
        <v>0</v>
      </c>
      <c r="L7">
        <f>E7*2+F7-K7</f>
        <v>7</v>
      </c>
      <c r="M7">
        <v>1</v>
      </c>
      <c r="N7">
        <f>L7+M7</f>
        <v>8</v>
      </c>
    </row>
    <row r="8" spans="1:14" ht="13.5" thickBot="1">
      <c r="A8" s="21" t="s">
        <v>83</v>
      </c>
      <c r="B8" s="22" t="s">
        <v>233</v>
      </c>
      <c r="C8" s="23" t="s">
        <v>288</v>
      </c>
      <c r="D8" s="91">
        <v>6</v>
      </c>
      <c r="E8" s="91">
        <v>2</v>
      </c>
      <c r="F8" s="91">
        <v>2</v>
      </c>
      <c r="G8" s="24" t="s">
        <v>176</v>
      </c>
      <c r="H8" s="24" t="s">
        <v>289</v>
      </c>
      <c r="I8" s="24" t="s">
        <v>167</v>
      </c>
      <c r="J8" s="24" t="s">
        <v>290</v>
      </c>
      <c r="K8" s="24">
        <v>0</v>
      </c>
      <c r="L8">
        <f>E8*2+F8-K8</f>
        <v>6</v>
      </c>
      <c r="M8">
        <v>1</v>
      </c>
      <c r="N8">
        <f>L8+M8</f>
        <v>7</v>
      </c>
    </row>
    <row r="9" spans="1:14" ht="13.5" thickBot="1">
      <c r="A9" s="25" t="s">
        <v>89</v>
      </c>
      <c r="B9" s="26" t="s">
        <v>234</v>
      </c>
      <c r="C9" s="27" t="s">
        <v>288</v>
      </c>
      <c r="D9" s="92">
        <v>6</v>
      </c>
      <c r="E9" s="92">
        <v>2</v>
      </c>
      <c r="F9" s="92">
        <v>2</v>
      </c>
      <c r="G9" s="28" t="s">
        <v>176</v>
      </c>
      <c r="H9" s="28" t="s">
        <v>291</v>
      </c>
      <c r="I9" s="28" t="s">
        <v>167</v>
      </c>
      <c r="J9" s="28" t="s">
        <v>287</v>
      </c>
      <c r="K9" s="28">
        <v>0</v>
      </c>
      <c r="L9">
        <f>E9*2+F9-K9</f>
        <v>6</v>
      </c>
      <c r="N9">
        <f>L9+M9</f>
        <v>6</v>
      </c>
    </row>
    <row r="10" spans="1:14" ht="13.5" thickBot="1">
      <c r="A10" s="25" t="s">
        <v>90</v>
      </c>
      <c r="B10" s="26" t="s">
        <v>235</v>
      </c>
      <c r="C10" s="27" t="s">
        <v>207</v>
      </c>
      <c r="D10" s="92">
        <v>6</v>
      </c>
      <c r="E10" s="92">
        <v>1</v>
      </c>
      <c r="F10" s="92">
        <v>3</v>
      </c>
      <c r="G10" s="28" t="s">
        <v>176</v>
      </c>
      <c r="H10" s="28" t="s">
        <v>292</v>
      </c>
      <c r="I10" s="28" t="s">
        <v>196</v>
      </c>
      <c r="J10" s="28" t="s">
        <v>293</v>
      </c>
      <c r="K10" s="28">
        <v>0</v>
      </c>
      <c r="L10">
        <f>E10*2+F10-K10</f>
        <v>5</v>
      </c>
      <c r="N10">
        <f>L10+M10</f>
        <v>5</v>
      </c>
    </row>
    <row r="11" spans="1:11" ht="13.5" thickBot="1">
      <c r="A11" s="18" t="s">
        <v>70</v>
      </c>
      <c r="B11" s="19" t="s">
        <v>92</v>
      </c>
      <c r="C11" s="18" t="s">
        <v>85</v>
      </c>
      <c r="D11" s="90" t="s">
        <v>73</v>
      </c>
      <c r="E11" s="90" t="s">
        <v>74</v>
      </c>
      <c r="F11" s="90" t="s">
        <v>75</v>
      </c>
      <c r="G11" s="18" t="s">
        <v>76</v>
      </c>
      <c r="H11" s="18" t="s">
        <v>77</v>
      </c>
      <c r="I11" s="18" t="s">
        <v>78</v>
      </c>
      <c r="J11" s="18" t="s">
        <v>79</v>
      </c>
      <c r="K11" s="18" t="s">
        <v>80</v>
      </c>
    </row>
    <row r="12" spans="1:14" ht="13.5" thickBot="1">
      <c r="A12" s="21" t="s">
        <v>82</v>
      </c>
      <c r="B12" s="22" t="s">
        <v>331</v>
      </c>
      <c r="C12" s="23" t="s">
        <v>294</v>
      </c>
      <c r="D12" s="91">
        <v>6</v>
      </c>
      <c r="E12" s="91">
        <v>4</v>
      </c>
      <c r="F12" s="91">
        <v>2</v>
      </c>
      <c r="G12" s="24" t="s">
        <v>160</v>
      </c>
      <c r="H12" s="24" t="s">
        <v>295</v>
      </c>
      <c r="I12" s="24" t="s">
        <v>296</v>
      </c>
      <c r="J12" s="24" t="s">
        <v>278</v>
      </c>
      <c r="K12" s="24">
        <v>0</v>
      </c>
      <c r="L12">
        <f>E12*2+F12-K12</f>
        <v>10</v>
      </c>
      <c r="M12">
        <v>1</v>
      </c>
      <c r="N12">
        <f>L12+M12</f>
        <v>11</v>
      </c>
    </row>
    <row r="13" spans="1:14" ht="13.5" thickBot="1">
      <c r="A13" s="21" t="s">
        <v>83</v>
      </c>
      <c r="B13" s="22" t="s">
        <v>237</v>
      </c>
      <c r="C13" s="23" t="s">
        <v>214</v>
      </c>
      <c r="D13" s="91">
        <v>6</v>
      </c>
      <c r="E13" s="91">
        <v>2</v>
      </c>
      <c r="F13" s="91">
        <v>1</v>
      </c>
      <c r="G13" s="24" t="s">
        <v>166</v>
      </c>
      <c r="H13" s="24" t="s">
        <v>179</v>
      </c>
      <c r="I13" s="24" t="s">
        <v>164</v>
      </c>
      <c r="J13" s="24" t="s">
        <v>285</v>
      </c>
      <c r="K13" s="24">
        <v>0</v>
      </c>
      <c r="L13">
        <f>E13*2+F13-K13</f>
        <v>5</v>
      </c>
      <c r="M13">
        <v>1</v>
      </c>
      <c r="N13">
        <f>L13+M13</f>
        <v>6</v>
      </c>
    </row>
    <row r="14" spans="1:14" ht="13.5" thickBot="1">
      <c r="A14" s="25" t="s">
        <v>89</v>
      </c>
      <c r="B14" s="26" t="s">
        <v>140</v>
      </c>
      <c r="C14" s="27" t="s">
        <v>207</v>
      </c>
      <c r="D14" s="92">
        <v>6</v>
      </c>
      <c r="E14" s="92">
        <v>1</v>
      </c>
      <c r="F14" s="92">
        <v>3</v>
      </c>
      <c r="G14" s="28" t="s">
        <v>176</v>
      </c>
      <c r="H14" s="28" t="s">
        <v>297</v>
      </c>
      <c r="I14" s="28" t="s">
        <v>164</v>
      </c>
      <c r="J14" s="28" t="s">
        <v>298</v>
      </c>
      <c r="K14" s="28">
        <v>0</v>
      </c>
      <c r="L14">
        <f>E14*2+F14-K14</f>
        <v>5</v>
      </c>
      <c r="N14">
        <f>L14+M14</f>
        <v>5</v>
      </c>
    </row>
    <row r="15" spans="1:14" ht="13.5" thickBot="1">
      <c r="A15" s="25" t="s">
        <v>90</v>
      </c>
      <c r="B15" s="26" t="s">
        <v>236</v>
      </c>
      <c r="C15" s="27" t="s">
        <v>215</v>
      </c>
      <c r="D15" s="92">
        <v>6</v>
      </c>
      <c r="E15" s="92">
        <v>1</v>
      </c>
      <c r="F15" s="92">
        <v>2</v>
      </c>
      <c r="G15" s="28" t="s">
        <v>166</v>
      </c>
      <c r="H15" s="28" t="s">
        <v>299</v>
      </c>
      <c r="I15" s="28" t="s">
        <v>200</v>
      </c>
      <c r="J15" s="28" t="s">
        <v>300</v>
      </c>
      <c r="K15" s="28">
        <v>0</v>
      </c>
      <c r="L15">
        <f>E15*2+F15-K15</f>
        <v>4</v>
      </c>
      <c r="N15">
        <f>L15+M15</f>
        <v>4</v>
      </c>
    </row>
    <row r="16" spans="1:11" ht="13.5" thickBot="1">
      <c r="A16" s="18" t="s">
        <v>70</v>
      </c>
      <c r="B16" s="19" t="s">
        <v>93</v>
      </c>
      <c r="C16" s="18" t="s">
        <v>85</v>
      </c>
      <c r="D16" s="90" t="s">
        <v>73</v>
      </c>
      <c r="E16" s="90" t="s">
        <v>74</v>
      </c>
      <c r="F16" s="90" t="s">
        <v>75</v>
      </c>
      <c r="G16" s="18" t="s">
        <v>76</v>
      </c>
      <c r="H16" s="18" t="s">
        <v>77</v>
      </c>
      <c r="I16" s="18" t="s">
        <v>78</v>
      </c>
      <c r="J16" s="18" t="s">
        <v>79</v>
      </c>
      <c r="K16" s="18" t="s">
        <v>80</v>
      </c>
    </row>
    <row r="17" spans="1:14" ht="13.5" thickBot="1">
      <c r="A17" s="21" t="s">
        <v>82</v>
      </c>
      <c r="B17" s="22" t="s">
        <v>48</v>
      </c>
      <c r="C17" s="23" t="s">
        <v>301</v>
      </c>
      <c r="D17" s="91">
        <v>6</v>
      </c>
      <c r="E17" s="91">
        <v>3</v>
      </c>
      <c r="F17" s="91">
        <v>2</v>
      </c>
      <c r="G17" s="24" t="s">
        <v>159</v>
      </c>
      <c r="H17" s="24" t="s">
        <v>302</v>
      </c>
      <c r="I17" s="24" t="s">
        <v>169</v>
      </c>
      <c r="J17" s="24" t="s">
        <v>290</v>
      </c>
      <c r="K17" s="24">
        <v>0</v>
      </c>
      <c r="L17">
        <f>E17*2+F17-K17</f>
        <v>8</v>
      </c>
      <c r="M17">
        <v>1</v>
      </c>
      <c r="N17">
        <f>L17+M17</f>
        <v>9</v>
      </c>
    </row>
    <row r="18" spans="1:14" ht="13.5" thickBot="1">
      <c r="A18" s="21" t="s">
        <v>83</v>
      </c>
      <c r="B18" s="22" t="s">
        <v>238</v>
      </c>
      <c r="C18" s="23" t="s">
        <v>288</v>
      </c>
      <c r="D18" s="91">
        <v>6</v>
      </c>
      <c r="E18" s="91">
        <v>2</v>
      </c>
      <c r="F18" s="91">
        <v>2</v>
      </c>
      <c r="G18" s="24" t="s">
        <v>176</v>
      </c>
      <c r="H18" s="24" t="s">
        <v>303</v>
      </c>
      <c r="I18" s="24" t="s">
        <v>167</v>
      </c>
      <c r="J18" s="24" t="s">
        <v>278</v>
      </c>
      <c r="K18" s="24">
        <v>0</v>
      </c>
      <c r="L18">
        <f>E18*2+F18-K18</f>
        <v>6</v>
      </c>
      <c r="M18">
        <v>1</v>
      </c>
      <c r="N18">
        <f>L18+M18</f>
        <v>7</v>
      </c>
    </row>
    <row r="19" spans="1:14" ht="13.5" thickBot="1">
      <c r="A19" s="25" t="s">
        <v>89</v>
      </c>
      <c r="B19" s="26" t="s">
        <v>58</v>
      </c>
      <c r="C19" s="27" t="s">
        <v>214</v>
      </c>
      <c r="D19" s="92">
        <v>6</v>
      </c>
      <c r="E19" s="92">
        <v>2</v>
      </c>
      <c r="F19" s="92">
        <v>1</v>
      </c>
      <c r="G19" s="28" t="s">
        <v>166</v>
      </c>
      <c r="H19" s="28" t="s">
        <v>304</v>
      </c>
      <c r="I19" s="28" t="s">
        <v>196</v>
      </c>
      <c r="J19" s="28" t="s">
        <v>281</v>
      </c>
      <c r="K19" s="28">
        <v>0</v>
      </c>
      <c r="L19">
        <f>E19*2+F19-K19</f>
        <v>5</v>
      </c>
      <c r="N19">
        <f>L19+M19</f>
        <v>5</v>
      </c>
    </row>
    <row r="20" spans="1:14" ht="13.5" thickBot="1">
      <c r="A20" s="25" t="s">
        <v>90</v>
      </c>
      <c r="B20" s="26" t="s">
        <v>122</v>
      </c>
      <c r="C20" s="27" t="s">
        <v>207</v>
      </c>
      <c r="D20" s="92">
        <v>6</v>
      </c>
      <c r="E20" s="92">
        <v>1</v>
      </c>
      <c r="F20" s="92">
        <v>3</v>
      </c>
      <c r="G20" s="28" t="s">
        <v>176</v>
      </c>
      <c r="H20" s="28" t="s">
        <v>206</v>
      </c>
      <c r="I20" s="28" t="s">
        <v>160</v>
      </c>
      <c r="J20" s="28" t="s">
        <v>287</v>
      </c>
      <c r="K20" s="28">
        <v>0</v>
      </c>
      <c r="L20">
        <f>E20*2+F20-K20</f>
        <v>5</v>
      </c>
      <c r="N20">
        <f>L20+M20</f>
        <v>5</v>
      </c>
    </row>
    <row r="21" spans="1:11" ht="13.5" thickBot="1">
      <c r="A21" s="18" t="s">
        <v>70</v>
      </c>
      <c r="B21" s="19" t="s">
        <v>94</v>
      </c>
      <c r="C21" s="18" t="s">
        <v>85</v>
      </c>
      <c r="D21" s="90" t="s">
        <v>73</v>
      </c>
      <c r="E21" s="90" t="s">
        <v>74</v>
      </c>
      <c r="F21" s="90" t="s">
        <v>75</v>
      </c>
      <c r="G21" s="18" t="s">
        <v>76</v>
      </c>
      <c r="H21" s="18" t="s">
        <v>77</v>
      </c>
      <c r="I21" s="18" t="s">
        <v>78</v>
      </c>
      <c r="J21" s="18" t="s">
        <v>79</v>
      </c>
      <c r="K21" s="18" t="s">
        <v>80</v>
      </c>
    </row>
    <row r="22" spans="1:14" ht="13.5" thickBot="1">
      <c r="A22" s="21" t="s">
        <v>82</v>
      </c>
      <c r="B22" s="22" t="s">
        <v>115</v>
      </c>
      <c r="C22" s="23" t="s">
        <v>305</v>
      </c>
      <c r="D22" s="91">
        <v>6</v>
      </c>
      <c r="E22" s="91">
        <v>3</v>
      </c>
      <c r="F22" s="91">
        <v>3</v>
      </c>
      <c r="G22" s="24" t="s">
        <v>160</v>
      </c>
      <c r="H22" s="24" t="s">
        <v>306</v>
      </c>
      <c r="I22" s="24" t="s">
        <v>169</v>
      </c>
      <c r="J22" s="24" t="s">
        <v>307</v>
      </c>
      <c r="K22" s="24">
        <v>0</v>
      </c>
      <c r="L22">
        <f>E22*2+F22-K22</f>
        <v>9</v>
      </c>
      <c r="M22">
        <v>1</v>
      </c>
      <c r="N22">
        <f>L22+M22</f>
        <v>10</v>
      </c>
    </row>
    <row r="23" spans="1:14" ht="13.5" thickBot="1">
      <c r="A23" s="21" t="s">
        <v>83</v>
      </c>
      <c r="B23" s="22" t="s">
        <v>239</v>
      </c>
      <c r="C23" s="23" t="s">
        <v>279</v>
      </c>
      <c r="D23" s="91">
        <v>6</v>
      </c>
      <c r="E23" s="91">
        <v>3</v>
      </c>
      <c r="F23" s="91">
        <v>1</v>
      </c>
      <c r="G23" s="24" t="s">
        <v>176</v>
      </c>
      <c r="H23" s="24" t="s">
        <v>308</v>
      </c>
      <c r="I23" s="24" t="s">
        <v>194</v>
      </c>
      <c r="J23" s="24" t="s">
        <v>290</v>
      </c>
      <c r="K23" s="24">
        <v>0</v>
      </c>
      <c r="L23">
        <f>E23*2+F23-K23</f>
        <v>7</v>
      </c>
      <c r="M23">
        <v>1</v>
      </c>
      <c r="N23">
        <f>L23+M23</f>
        <v>8</v>
      </c>
    </row>
    <row r="24" spans="1:14" ht="13.5" thickBot="1">
      <c r="A24" s="25" t="s">
        <v>89</v>
      </c>
      <c r="B24" s="26" t="s">
        <v>109</v>
      </c>
      <c r="C24" s="27" t="s">
        <v>215</v>
      </c>
      <c r="D24" s="92">
        <v>6</v>
      </c>
      <c r="E24" s="92">
        <v>1</v>
      </c>
      <c r="F24" s="92">
        <v>2</v>
      </c>
      <c r="G24" s="28" t="s">
        <v>166</v>
      </c>
      <c r="H24" s="28" t="s">
        <v>309</v>
      </c>
      <c r="I24" s="28" t="s">
        <v>200</v>
      </c>
      <c r="J24" s="28" t="s">
        <v>281</v>
      </c>
      <c r="K24" s="28">
        <v>0</v>
      </c>
      <c r="L24">
        <f>E24*2+F24-K24</f>
        <v>4</v>
      </c>
      <c r="N24">
        <f>L24+M24</f>
        <v>4</v>
      </c>
    </row>
    <row r="25" spans="1:14" ht="13.5" thickBot="1">
      <c r="A25" s="25" t="s">
        <v>90</v>
      </c>
      <c r="B25" s="26" t="s">
        <v>240</v>
      </c>
      <c r="C25" s="27" t="s">
        <v>215</v>
      </c>
      <c r="D25" s="92">
        <v>6</v>
      </c>
      <c r="E25" s="92">
        <v>1</v>
      </c>
      <c r="F25" s="92">
        <v>2</v>
      </c>
      <c r="G25" s="28" t="s">
        <v>166</v>
      </c>
      <c r="H25" s="28" t="s">
        <v>310</v>
      </c>
      <c r="I25" s="28" t="s">
        <v>200</v>
      </c>
      <c r="J25" s="28" t="s">
        <v>285</v>
      </c>
      <c r="K25" s="28">
        <v>0</v>
      </c>
      <c r="L25">
        <f>E25*2+F25-K25</f>
        <v>4</v>
      </c>
      <c r="N25">
        <f>L25+M25</f>
        <v>4</v>
      </c>
    </row>
    <row r="26" spans="1:11" ht="13.5" thickBot="1">
      <c r="A26" s="18" t="s">
        <v>70</v>
      </c>
      <c r="B26" s="19" t="s">
        <v>95</v>
      </c>
      <c r="C26" s="18" t="s">
        <v>85</v>
      </c>
      <c r="D26" s="90" t="s">
        <v>73</v>
      </c>
      <c r="E26" s="90" t="s">
        <v>74</v>
      </c>
      <c r="F26" s="90" t="s">
        <v>75</v>
      </c>
      <c r="G26" s="18" t="s">
        <v>76</v>
      </c>
      <c r="H26" s="18" t="s">
        <v>77</v>
      </c>
      <c r="I26" s="18" t="s">
        <v>78</v>
      </c>
      <c r="J26" s="18" t="s">
        <v>79</v>
      </c>
      <c r="K26" s="18" t="s">
        <v>80</v>
      </c>
    </row>
    <row r="27" spans="1:14" ht="13.5" thickBot="1">
      <c r="A27" s="21" t="s">
        <v>82</v>
      </c>
      <c r="B27" s="22" t="s">
        <v>241</v>
      </c>
      <c r="C27" s="23" t="s">
        <v>301</v>
      </c>
      <c r="D27" s="91">
        <v>6</v>
      </c>
      <c r="E27" s="91">
        <v>3</v>
      </c>
      <c r="F27" s="91">
        <v>2</v>
      </c>
      <c r="G27" s="24" t="s">
        <v>159</v>
      </c>
      <c r="H27" s="24" t="s">
        <v>277</v>
      </c>
      <c r="I27" s="24" t="s">
        <v>194</v>
      </c>
      <c r="J27" s="24" t="s">
        <v>278</v>
      </c>
      <c r="K27" s="24">
        <v>0</v>
      </c>
      <c r="L27">
        <f>E27*2+F27-K27</f>
        <v>8</v>
      </c>
      <c r="M27">
        <v>1</v>
      </c>
      <c r="N27">
        <f>L27+M27</f>
        <v>9</v>
      </c>
    </row>
    <row r="28" spans="1:14" ht="13.5" thickBot="1">
      <c r="A28" s="21" t="s">
        <v>83</v>
      </c>
      <c r="B28" s="22" t="s">
        <v>244</v>
      </c>
      <c r="C28" s="23" t="s">
        <v>282</v>
      </c>
      <c r="D28" s="91">
        <v>6</v>
      </c>
      <c r="E28" s="91">
        <v>2</v>
      </c>
      <c r="F28" s="91">
        <v>3</v>
      </c>
      <c r="G28" s="24" t="s">
        <v>159</v>
      </c>
      <c r="H28" s="24" t="s">
        <v>311</v>
      </c>
      <c r="I28" s="24" t="s">
        <v>167</v>
      </c>
      <c r="J28" s="24" t="s">
        <v>307</v>
      </c>
      <c r="K28" s="24">
        <v>0</v>
      </c>
      <c r="L28">
        <f>E28*2+F28-K28</f>
        <v>7</v>
      </c>
      <c r="M28">
        <v>1</v>
      </c>
      <c r="N28">
        <f>L28+M28</f>
        <v>8</v>
      </c>
    </row>
    <row r="29" spans="1:14" ht="13.5" thickBot="1">
      <c r="A29" s="25" t="s">
        <v>89</v>
      </c>
      <c r="B29" s="26" t="s">
        <v>242</v>
      </c>
      <c r="C29" s="27" t="s">
        <v>288</v>
      </c>
      <c r="D29" s="92">
        <v>6</v>
      </c>
      <c r="E29" s="92">
        <v>2</v>
      </c>
      <c r="F29" s="92">
        <v>2</v>
      </c>
      <c r="G29" s="28" t="s">
        <v>176</v>
      </c>
      <c r="H29" s="28" t="s">
        <v>312</v>
      </c>
      <c r="I29" s="28" t="s">
        <v>160</v>
      </c>
      <c r="J29" s="28" t="s">
        <v>285</v>
      </c>
      <c r="K29" s="28">
        <v>0</v>
      </c>
      <c r="L29">
        <f>E29*2+F29-K29</f>
        <v>6</v>
      </c>
      <c r="N29">
        <f>L29+M29</f>
        <v>6</v>
      </c>
    </row>
    <row r="30" spans="1:14" ht="13.5" thickBot="1">
      <c r="A30" s="25" t="s">
        <v>90</v>
      </c>
      <c r="B30" s="26" t="s">
        <v>243</v>
      </c>
      <c r="C30" s="27" t="s">
        <v>181</v>
      </c>
      <c r="D30" s="92">
        <v>6</v>
      </c>
      <c r="E30" s="92">
        <v>0</v>
      </c>
      <c r="F30" s="92">
        <v>3</v>
      </c>
      <c r="G30" s="28" t="s">
        <v>166</v>
      </c>
      <c r="H30" s="28" t="s">
        <v>313</v>
      </c>
      <c r="I30" s="28" t="s">
        <v>314</v>
      </c>
      <c r="J30" s="28" t="s">
        <v>293</v>
      </c>
      <c r="K30" s="28">
        <v>1</v>
      </c>
      <c r="L30">
        <f>E30*2+F30-K30</f>
        <v>2</v>
      </c>
      <c r="N30">
        <f>L30+M30</f>
        <v>2</v>
      </c>
    </row>
    <row r="31" spans="1:11" ht="13.5" thickBot="1">
      <c r="A31" s="18" t="s">
        <v>70</v>
      </c>
      <c r="B31" s="19" t="s">
        <v>96</v>
      </c>
      <c r="C31" s="18" t="s">
        <v>85</v>
      </c>
      <c r="D31" s="90" t="s">
        <v>73</v>
      </c>
      <c r="E31" s="90" t="s">
        <v>74</v>
      </c>
      <c r="F31" s="90" t="s">
        <v>75</v>
      </c>
      <c r="G31" s="18" t="s">
        <v>76</v>
      </c>
      <c r="H31" s="18" t="s">
        <v>77</v>
      </c>
      <c r="I31" s="18" t="s">
        <v>78</v>
      </c>
      <c r="J31" s="18" t="s">
        <v>79</v>
      </c>
      <c r="K31" s="18" t="s">
        <v>80</v>
      </c>
    </row>
    <row r="32" spans="1:14" ht="13.5" thickBot="1">
      <c r="A32" s="21" t="s">
        <v>82</v>
      </c>
      <c r="B32" s="22" t="s">
        <v>116</v>
      </c>
      <c r="C32" s="23" t="s">
        <v>282</v>
      </c>
      <c r="D32" s="91">
        <v>6</v>
      </c>
      <c r="E32" s="91">
        <v>2</v>
      </c>
      <c r="F32" s="91">
        <v>3</v>
      </c>
      <c r="G32" s="24" t="s">
        <v>159</v>
      </c>
      <c r="H32" s="24" t="s">
        <v>315</v>
      </c>
      <c r="I32" s="24" t="s">
        <v>160</v>
      </c>
      <c r="J32" s="24" t="s">
        <v>281</v>
      </c>
      <c r="K32" s="24">
        <v>0</v>
      </c>
      <c r="L32">
        <f>E32*2+F32-K32</f>
        <v>7</v>
      </c>
      <c r="M32">
        <v>1</v>
      </c>
      <c r="N32">
        <f>L32+M32</f>
        <v>8</v>
      </c>
    </row>
    <row r="33" spans="1:14" ht="13.5" thickBot="1">
      <c r="A33" s="21" t="s">
        <v>83</v>
      </c>
      <c r="B33" s="22" t="s">
        <v>110</v>
      </c>
      <c r="C33" s="23" t="s">
        <v>288</v>
      </c>
      <c r="D33" s="91">
        <v>6</v>
      </c>
      <c r="E33" s="91">
        <v>2</v>
      </c>
      <c r="F33" s="91">
        <v>2</v>
      </c>
      <c r="G33" s="24" t="s">
        <v>176</v>
      </c>
      <c r="H33" s="24" t="s">
        <v>312</v>
      </c>
      <c r="I33" s="24" t="s">
        <v>160</v>
      </c>
      <c r="J33" s="24" t="s">
        <v>285</v>
      </c>
      <c r="K33" s="24">
        <v>0</v>
      </c>
      <c r="L33">
        <f>E33*2+F33-K33</f>
        <v>6</v>
      </c>
      <c r="M33">
        <v>1</v>
      </c>
      <c r="N33">
        <f>L33+M33</f>
        <v>7</v>
      </c>
    </row>
    <row r="34" spans="1:14" ht="13.5" thickBot="1">
      <c r="A34" s="25" t="s">
        <v>89</v>
      </c>
      <c r="B34" s="26" t="s">
        <v>61</v>
      </c>
      <c r="C34" s="27" t="s">
        <v>214</v>
      </c>
      <c r="D34" s="92">
        <v>6</v>
      </c>
      <c r="E34" s="92">
        <v>1</v>
      </c>
      <c r="F34" s="92">
        <v>4</v>
      </c>
      <c r="G34" s="28" t="s">
        <v>159</v>
      </c>
      <c r="H34" s="28" t="s">
        <v>216</v>
      </c>
      <c r="I34" s="28" t="s">
        <v>160</v>
      </c>
      <c r="J34" s="28" t="s">
        <v>307</v>
      </c>
      <c r="K34" s="28">
        <v>0</v>
      </c>
      <c r="L34">
        <f>E34*2+F34-K34</f>
        <v>6</v>
      </c>
      <c r="N34">
        <f>L34+M34</f>
        <v>6</v>
      </c>
    </row>
    <row r="35" spans="1:14" ht="13.5" thickBot="1">
      <c r="A35" s="25" t="s">
        <v>90</v>
      </c>
      <c r="B35" s="26" t="s">
        <v>143</v>
      </c>
      <c r="C35" s="27" t="s">
        <v>207</v>
      </c>
      <c r="D35" s="92">
        <v>6</v>
      </c>
      <c r="E35" s="92">
        <v>1</v>
      </c>
      <c r="F35" s="92">
        <v>3</v>
      </c>
      <c r="G35" s="28" t="s">
        <v>176</v>
      </c>
      <c r="H35" s="28" t="s">
        <v>315</v>
      </c>
      <c r="I35" s="28" t="s">
        <v>160</v>
      </c>
      <c r="J35" s="28" t="s">
        <v>307</v>
      </c>
      <c r="K35" s="28">
        <v>0</v>
      </c>
      <c r="L35">
        <f>E35*2+F35-K35</f>
        <v>5</v>
      </c>
      <c r="N35">
        <f>L35+M35</f>
        <v>5</v>
      </c>
    </row>
    <row r="36" spans="1:11" ht="13.5" thickBot="1">
      <c r="A36" s="18" t="s">
        <v>70</v>
      </c>
      <c r="B36" s="19" t="s">
        <v>97</v>
      </c>
      <c r="C36" s="18" t="s">
        <v>85</v>
      </c>
      <c r="D36" s="90" t="s">
        <v>73</v>
      </c>
      <c r="E36" s="90" t="s">
        <v>74</v>
      </c>
      <c r="F36" s="90" t="s">
        <v>75</v>
      </c>
      <c r="G36" s="18" t="s">
        <v>76</v>
      </c>
      <c r="H36" s="18" t="s">
        <v>77</v>
      </c>
      <c r="I36" s="18" t="s">
        <v>78</v>
      </c>
      <c r="J36" s="18" t="s">
        <v>79</v>
      </c>
      <c r="K36" s="18" t="s">
        <v>80</v>
      </c>
    </row>
    <row r="37" spans="1:14" ht="13.5" thickBot="1">
      <c r="A37" s="21" t="s">
        <v>82</v>
      </c>
      <c r="B37" s="22" t="s">
        <v>136</v>
      </c>
      <c r="C37" s="23" t="s">
        <v>301</v>
      </c>
      <c r="D37" s="91">
        <v>6</v>
      </c>
      <c r="E37" s="91">
        <v>3</v>
      </c>
      <c r="F37" s="91">
        <v>2</v>
      </c>
      <c r="G37" s="24" t="s">
        <v>159</v>
      </c>
      <c r="H37" s="24" t="s">
        <v>316</v>
      </c>
      <c r="I37" s="24" t="s">
        <v>194</v>
      </c>
      <c r="J37" s="24" t="s">
        <v>307</v>
      </c>
      <c r="K37" s="24">
        <v>0</v>
      </c>
      <c r="L37">
        <f>E37*2+F37-K37</f>
        <v>8</v>
      </c>
      <c r="M37">
        <v>1</v>
      </c>
      <c r="N37">
        <f>L37+M37</f>
        <v>9</v>
      </c>
    </row>
    <row r="38" spans="1:14" ht="13.5" thickBot="1">
      <c r="A38" s="21" t="s">
        <v>83</v>
      </c>
      <c r="B38" s="22" t="s">
        <v>152</v>
      </c>
      <c r="C38" s="23" t="s">
        <v>282</v>
      </c>
      <c r="D38" s="91">
        <v>6</v>
      </c>
      <c r="E38" s="91">
        <v>2</v>
      </c>
      <c r="F38" s="91">
        <v>3</v>
      </c>
      <c r="G38" s="24" t="s">
        <v>159</v>
      </c>
      <c r="H38" s="24" t="s">
        <v>317</v>
      </c>
      <c r="I38" s="24" t="s">
        <v>167</v>
      </c>
      <c r="J38" s="24" t="s">
        <v>287</v>
      </c>
      <c r="K38" s="24">
        <v>0</v>
      </c>
      <c r="L38">
        <f>E38*2+F38-K38</f>
        <v>7</v>
      </c>
      <c r="M38">
        <v>1</v>
      </c>
      <c r="N38">
        <f>L38+M38</f>
        <v>8</v>
      </c>
    </row>
    <row r="39" spans="1:14" ht="13.5" thickBot="1">
      <c r="A39" s="25" t="s">
        <v>89</v>
      </c>
      <c r="B39" s="26" t="s">
        <v>112</v>
      </c>
      <c r="C39" s="27" t="s">
        <v>207</v>
      </c>
      <c r="D39" s="92">
        <v>6</v>
      </c>
      <c r="E39" s="92">
        <v>1</v>
      </c>
      <c r="F39" s="92">
        <v>3</v>
      </c>
      <c r="G39" s="28" t="s">
        <v>176</v>
      </c>
      <c r="H39" s="28" t="s">
        <v>318</v>
      </c>
      <c r="I39" s="28" t="s">
        <v>161</v>
      </c>
      <c r="J39" s="28" t="s">
        <v>285</v>
      </c>
      <c r="K39" s="28">
        <v>0</v>
      </c>
      <c r="L39">
        <f>E39*2+F39-K39</f>
        <v>5</v>
      </c>
      <c r="N39">
        <f>L39+M39</f>
        <v>5</v>
      </c>
    </row>
    <row r="40" spans="1:14" ht="13.5" thickBot="1">
      <c r="A40" s="25" t="s">
        <v>90</v>
      </c>
      <c r="B40" s="26" t="s">
        <v>245</v>
      </c>
      <c r="C40" s="27" t="s">
        <v>181</v>
      </c>
      <c r="D40" s="92">
        <v>6</v>
      </c>
      <c r="E40" s="92">
        <v>1</v>
      </c>
      <c r="F40" s="92">
        <v>2</v>
      </c>
      <c r="G40" s="28" t="s">
        <v>166</v>
      </c>
      <c r="H40" s="28" t="s">
        <v>319</v>
      </c>
      <c r="I40" s="28" t="s">
        <v>227</v>
      </c>
      <c r="J40" s="28" t="s">
        <v>188</v>
      </c>
      <c r="K40" s="28">
        <v>3</v>
      </c>
      <c r="L40">
        <f>E40*2+F40-K40</f>
        <v>1</v>
      </c>
      <c r="N40">
        <f>L40+M40</f>
        <v>1</v>
      </c>
    </row>
    <row r="41" spans="1:11" ht="13.5" thickBot="1">
      <c r="A41" s="18" t="s">
        <v>70</v>
      </c>
      <c r="B41" s="19" t="s">
        <v>217</v>
      </c>
      <c r="C41" s="18" t="s">
        <v>85</v>
      </c>
      <c r="D41" s="90" t="s">
        <v>73</v>
      </c>
      <c r="E41" s="90" t="s">
        <v>74</v>
      </c>
      <c r="F41" s="90" t="s">
        <v>75</v>
      </c>
      <c r="G41" s="18" t="s">
        <v>76</v>
      </c>
      <c r="H41" s="18" t="s">
        <v>77</v>
      </c>
      <c r="I41" s="18" t="s">
        <v>78</v>
      </c>
      <c r="J41" s="18" t="s">
        <v>79</v>
      </c>
      <c r="K41" s="18" t="s">
        <v>80</v>
      </c>
    </row>
    <row r="42" spans="1:14" ht="13.5" thickBot="1">
      <c r="A42" s="21" t="s">
        <v>82</v>
      </c>
      <c r="B42" s="22" t="s">
        <v>53</v>
      </c>
      <c r="C42" s="23" t="s">
        <v>301</v>
      </c>
      <c r="D42" s="91">
        <v>6</v>
      </c>
      <c r="E42" s="91">
        <v>3</v>
      </c>
      <c r="F42" s="91">
        <v>2</v>
      </c>
      <c r="G42" s="24" t="s">
        <v>159</v>
      </c>
      <c r="H42" s="24" t="s">
        <v>202</v>
      </c>
      <c r="I42" s="24" t="s">
        <v>198</v>
      </c>
      <c r="J42" s="24" t="s">
        <v>278</v>
      </c>
      <c r="K42" s="24">
        <v>0</v>
      </c>
      <c r="L42">
        <f>E42*2+F42-K42</f>
        <v>8</v>
      </c>
      <c r="M42">
        <v>1</v>
      </c>
      <c r="N42">
        <f>L42+M42</f>
        <v>9</v>
      </c>
    </row>
    <row r="43" spans="1:14" ht="13.5" thickBot="1">
      <c r="A43" s="21" t="s">
        <v>83</v>
      </c>
      <c r="B43" s="22" t="s">
        <v>247</v>
      </c>
      <c r="C43" s="23" t="s">
        <v>214</v>
      </c>
      <c r="D43" s="91">
        <v>6</v>
      </c>
      <c r="E43" s="91">
        <v>1</v>
      </c>
      <c r="F43" s="91">
        <v>4</v>
      </c>
      <c r="G43" s="24" t="s">
        <v>159</v>
      </c>
      <c r="H43" s="24" t="s">
        <v>182</v>
      </c>
      <c r="I43" s="24" t="s">
        <v>167</v>
      </c>
      <c r="J43" s="24" t="s">
        <v>287</v>
      </c>
      <c r="K43" s="24">
        <v>0</v>
      </c>
      <c r="L43">
        <f>E43*2+F43-K43</f>
        <v>6</v>
      </c>
      <c r="M43">
        <v>1</v>
      </c>
      <c r="N43">
        <f>L43+M43</f>
        <v>7</v>
      </c>
    </row>
    <row r="44" spans="1:14" ht="13.5" thickBot="1">
      <c r="A44" s="25" t="s">
        <v>89</v>
      </c>
      <c r="B44" s="26" t="s">
        <v>248</v>
      </c>
      <c r="C44" s="27" t="s">
        <v>207</v>
      </c>
      <c r="D44" s="92">
        <v>6</v>
      </c>
      <c r="E44" s="92">
        <v>2</v>
      </c>
      <c r="F44" s="92">
        <v>2</v>
      </c>
      <c r="G44" s="28" t="s">
        <v>176</v>
      </c>
      <c r="H44" s="28" t="s">
        <v>299</v>
      </c>
      <c r="I44" s="28" t="s">
        <v>200</v>
      </c>
      <c r="J44" s="28" t="s">
        <v>320</v>
      </c>
      <c r="K44" s="28">
        <v>2</v>
      </c>
      <c r="L44">
        <f>E44*2+F44-K44</f>
        <v>4</v>
      </c>
      <c r="N44">
        <f>L44+M44</f>
        <v>4</v>
      </c>
    </row>
    <row r="45" spans="1:14" ht="13.5" thickBot="1">
      <c r="A45" s="25" t="s">
        <v>90</v>
      </c>
      <c r="B45" s="26" t="s">
        <v>246</v>
      </c>
      <c r="C45" s="27" t="s">
        <v>211</v>
      </c>
      <c r="D45" s="92">
        <v>6</v>
      </c>
      <c r="E45" s="92">
        <v>0</v>
      </c>
      <c r="F45" s="92">
        <v>4</v>
      </c>
      <c r="G45" s="28" t="s">
        <v>176</v>
      </c>
      <c r="H45" s="28" t="s">
        <v>184</v>
      </c>
      <c r="I45" s="28" t="s">
        <v>168</v>
      </c>
      <c r="J45" s="28" t="s">
        <v>307</v>
      </c>
      <c r="K45" s="28">
        <v>0</v>
      </c>
      <c r="L45">
        <f>E45*2+F45-K45</f>
        <v>4</v>
      </c>
      <c r="N45">
        <f>L45+M45</f>
        <v>4</v>
      </c>
    </row>
    <row r="46" spans="1:11" ht="13.5" thickBot="1">
      <c r="A46" s="18" t="s">
        <v>70</v>
      </c>
      <c r="B46" s="19" t="s">
        <v>218</v>
      </c>
      <c r="C46" s="18" t="s">
        <v>85</v>
      </c>
      <c r="D46" s="90" t="s">
        <v>73</v>
      </c>
      <c r="E46" s="90" t="s">
        <v>74</v>
      </c>
      <c r="F46" s="90" t="s">
        <v>75</v>
      </c>
      <c r="G46" s="18" t="s">
        <v>76</v>
      </c>
      <c r="H46" s="18" t="s">
        <v>77</v>
      </c>
      <c r="I46" s="18" t="s">
        <v>78</v>
      </c>
      <c r="J46" s="18" t="s">
        <v>79</v>
      </c>
      <c r="K46" s="18" t="s">
        <v>80</v>
      </c>
    </row>
    <row r="47" spans="1:14" ht="13.5" thickBot="1">
      <c r="A47" s="21" t="s">
        <v>82</v>
      </c>
      <c r="B47" s="22" t="s">
        <v>249</v>
      </c>
      <c r="C47" s="23" t="s">
        <v>305</v>
      </c>
      <c r="D47" s="91">
        <v>6</v>
      </c>
      <c r="E47" s="91">
        <v>3</v>
      </c>
      <c r="F47" s="91">
        <v>3</v>
      </c>
      <c r="G47" s="24" t="s">
        <v>160</v>
      </c>
      <c r="H47" s="24" t="s">
        <v>187</v>
      </c>
      <c r="I47" s="24" t="s">
        <v>169</v>
      </c>
      <c r="J47" s="24" t="s">
        <v>307</v>
      </c>
      <c r="K47" s="24">
        <v>0</v>
      </c>
      <c r="L47">
        <f>E47*2+F47-K47</f>
        <v>9</v>
      </c>
      <c r="M47">
        <v>1</v>
      </c>
      <c r="N47">
        <f>L47+M47</f>
        <v>10</v>
      </c>
    </row>
    <row r="48" spans="1:14" ht="13.5" thickBot="1">
      <c r="A48" s="21" t="s">
        <v>83</v>
      </c>
      <c r="B48" s="22" t="s">
        <v>252</v>
      </c>
      <c r="C48" s="23" t="s">
        <v>214</v>
      </c>
      <c r="D48" s="91">
        <v>6</v>
      </c>
      <c r="E48" s="91">
        <v>2</v>
      </c>
      <c r="F48" s="91">
        <v>1</v>
      </c>
      <c r="G48" s="24" t="s">
        <v>166</v>
      </c>
      <c r="H48" s="24" t="s">
        <v>212</v>
      </c>
      <c r="I48" s="24" t="s">
        <v>160</v>
      </c>
      <c r="J48" s="24" t="s">
        <v>287</v>
      </c>
      <c r="K48" s="24">
        <v>0</v>
      </c>
      <c r="L48">
        <f>E48*2+F48-K48</f>
        <v>5</v>
      </c>
      <c r="M48">
        <v>1</v>
      </c>
      <c r="N48">
        <f>L48+M48</f>
        <v>6</v>
      </c>
    </row>
    <row r="49" spans="1:14" ht="13.5" thickBot="1">
      <c r="A49" s="25" t="s">
        <v>89</v>
      </c>
      <c r="B49" s="26" t="s">
        <v>250</v>
      </c>
      <c r="C49" s="27" t="s">
        <v>207</v>
      </c>
      <c r="D49" s="92">
        <v>6</v>
      </c>
      <c r="E49" s="92">
        <v>1</v>
      </c>
      <c r="F49" s="92">
        <v>3</v>
      </c>
      <c r="G49" s="28" t="s">
        <v>176</v>
      </c>
      <c r="H49" s="28" t="s">
        <v>212</v>
      </c>
      <c r="I49" s="28" t="s">
        <v>160</v>
      </c>
      <c r="J49" s="28" t="s">
        <v>281</v>
      </c>
      <c r="K49" s="28">
        <v>0</v>
      </c>
      <c r="L49">
        <f>E49*2+F49-K49</f>
        <v>5</v>
      </c>
      <c r="N49">
        <f>L49+M49</f>
        <v>5</v>
      </c>
    </row>
    <row r="50" spans="1:14" ht="13.5" thickBot="1">
      <c r="A50" s="25" t="s">
        <v>90</v>
      </c>
      <c r="B50" s="26" t="s">
        <v>251</v>
      </c>
      <c r="C50" s="27" t="s">
        <v>207</v>
      </c>
      <c r="D50" s="92">
        <v>6</v>
      </c>
      <c r="E50" s="92">
        <v>1</v>
      </c>
      <c r="F50" s="92">
        <v>3</v>
      </c>
      <c r="G50" s="28" t="s">
        <v>176</v>
      </c>
      <c r="H50" s="28" t="s">
        <v>321</v>
      </c>
      <c r="I50" s="28" t="s">
        <v>170</v>
      </c>
      <c r="J50" s="28" t="s">
        <v>281</v>
      </c>
      <c r="K50" s="28">
        <v>0</v>
      </c>
      <c r="L50">
        <f>E50*2+F50-K50</f>
        <v>5</v>
      </c>
      <c r="N50">
        <f>L50+M50</f>
        <v>5</v>
      </c>
    </row>
    <row r="51" spans="1:11" ht="13.5" thickBot="1">
      <c r="A51" s="18" t="s">
        <v>70</v>
      </c>
      <c r="B51" s="19" t="s">
        <v>219</v>
      </c>
      <c r="C51" s="18" t="s">
        <v>85</v>
      </c>
      <c r="D51" s="90" t="s">
        <v>73</v>
      </c>
      <c r="E51" s="90" t="s">
        <v>74</v>
      </c>
      <c r="F51" s="90" t="s">
        <v>75</v>
      </c>
      <c r="G51" s="18" t="s">
        <v>76</v>
      </c>
      <c r="H51" s="18" t="s">
        <v>77</v>
      </c>
      <c r="I51" s="18" t="s">
        <v>78</v>
      </c>
      <c r="J51" s="18" t="s">
        <v>79</v>
      </c>
      <c r="K51" s="18" t="s">
        <v>80</v>
      </c>
    </row>
    <row r="52" spans="1:14" ht="13.5" thickBot="1">
      <c r="A52" s="21" t="s">
        <v>82</v>
      </c>
      <c r="B52" s="22" t="s">
        <v>253</v>
      </c>
      <c r="C52" s="23" t="s">
        <v>279</v>
      </c>
      <c r="D52" s="91">
        <v>6</v>
      </c>
      <c r="E52" s="91">
        <v>3</v>
      </c>
      <c r="F52" s="91">
        <v>1</v>
      </c>
      <c r="G52" s="24" t="s">
        <v>176</v>
      </c>
      <c r="H52" s="24" t="s">
        <v>221</v>
      </c>
      <c r="I52" s="24" t="s">
        <v>169</v>
      </c>
      <c r="J52" s="24" t="s">
        <v>307</v>
      </c>
      <c r="K52" s="24">
        <v>0</v>
      </c>
      <c r="L52">
        <f>E52*2+F52-K52</f>
        <v>7</v>
      </c>
      <c r="M52">
        <v>1</v>
      </c>
      <c r="N52">
        <f>L52+M52</f>
        <v>8</v>
      </c>
    </row>
    <row r="53" spans="1:14" ht="13.5" thickBot="1">
      <c r="A53" s="21" t="s">
        <v>83</v>
      </c>
      <c r="B53" s="22" t="s">
        <v>254</v>
      </c>
      <c r="C53" s="23" t="s">
        <v>288</v>
      </c>
      <c r="D53" s="91">
        <v>6</v>
      </c>
      <c r="E53" s="91">
        <v>2</v>
      </c>
      <c r="F53" s="91">
        <v>2</v>
      </c>
      <c r="G53" s="24" t="s">
        <v>176</v>
      </c>
      <c r="H53" s="24" t="s">
        <v>315</v>
      </c>
      <c r="I53" s="24" t="s">
        <v>160</v>
      </c>
      <c r="J53" s="24" t="s">
        <v>287</v>
      </c>
      <c r="K53" s="24">
        <v>0</v>
      </c>
      <c r="L53">
        <f>E53*2+F53-K53</f>
        <v>6</v>
      </c>
      <c r="M53">
        <v>1</v>
      </c>
      <c r="N53">
        <f>L53+M53</f>
        <v>7</v>
      </c>
    </row>
    <row r="54" spans="1:14" ht="13.5" thickBot="1">
      <c r="A54" s="25" t="s">
        <v>89</v>
      </c>
      <c r="B54" s="26" t="s">
        <v>256</v>
      </c>
      <c r="C54" s="27" t="s">
        <v>288</v>
      </c>
      <c r="D54" s="92">
        <v>6</v>
      </c>
      <c r="E54" s="92">
        <v>2</v>
      </c>
      <c r="F54" s="92">
        <v>2</v>
      </c>
      <c r="G54" s="28" t="s">
        <v>176</v>
      </c>
      <c r="H54" s="28" t="s">
        <v>179</v>
      </c>
      <c r="I54" s="28" t="s">
        <v>164</v>
      </c>
      <c r="J54" s="28" t="s">
        <v>293</v>
      </c>
      <c r="K54" s="28">
        <v>0</v>
      </c>
      <c r="L54">
        <f>E54*2+F54-K54</f>
        <v>6</v>
      </c>
      <c r="N54">
        <f>L54+M54</f>
        <v>6</v>
      </c>
    </row>
    <row r="55" spans="1:14" ht="13.5" thickBot="1">
      <c r="A55" s="25" t="s">
        <v>90</v>
      </c>
      <c r="B55" s="26" t="s">
        <v>255</v>
      </c>
      <c r="C55" s="27" t="s">
        <v>207</v>
      </c>
      <c r="D55" s="92">
        <v>6</v>
      </c>
      <c r="E55" s="92">
        <v>1</v>
      </c>
      <c r="F55" s="92">
        <v>3</v>
      </c>
      <c r="G55" s="28" t="s">
        <v>176</v>
      </c>
      <c r="H55" s="28" t="s">
        <v>191</v>
      </c>
      <c r="I55" s="28" t="s">
        <v>168</v>
      </c>
      <c r="J55" s="28" t="s">
        <v>281</v>
      </c>
      <c r="K55" s="28">
        <v>0</v>
      </c>
      <c r="L55">
        <f>E55*2+F55-K55</f>
        <v>5</v>
      </c>
      <c r="N55">
        <f>L55+M55</f>
        <v>5</v>
      </c>
    </row>
    <row r="56" spans="1:11" ht="13.5" thickBot="1">
      <c r="A56" s="18" t="s">
        <v>70</v>
      </c>
      <c r="B56" s="19" t="s">
        <v>220</v>
      </c>
      <c r="C56" s="18" t="s">
        <v>85</v>
      </c>
      <c r="D56" s="90" t="s">
        <v>73</v>
      </c>
      <c r="E56" s="90" t="s">
        <v>74</v>
      </c>
      <c r="F56" s="90" t="s">
        <v>75</v>
      </c>
      <c r="G56" s="18" t="s">
        <v>76</v>
      </c>
      <c r="H56" s="18" t="s">
        <v>77</v>
      </c>
      <c r="I56" s="18" t="s">
        <v>78</v>
      </c>
      <c r="J56" s="18" t="s">
        <v>79</v>
      </c>
      <c r="K56" s="18" t="s">
        <v>80</v>
      </c>
    </row>
    <row r="57" spans="1:14" ht="13.5" thickBot="1">
      <c r="A57" s="21" t="s">
        <v>82</v>
      </c>
      <c r="B57" s="22" t="s">
        <v>257</v>
      </c>
      <c r="C57" s="23" t="s">
        <v>294</v>
      </c>
      <c r="D57" s="91">
        <v>6</v>
      </c>
      <c r="E57" s="91">
        <v>4</v>
      </c>
      <c r="F57" s="91">
        <v>2</v>
      </c>
      <c r="G57" s="24" t="s">
        <v>160</v>
      </c>
      <c r="H57" s="24" t="s">
        <v>322</v>
      </c>
      <c r="I57" s="24" t="s">
        <v>194</v>
      </c>
      <c r="J57" s="24" t="s">
        <v>281</v>
      </c>
      <c r="K57" s="24">
        <v>0</v>
      </c>
      <c r="L57">
        <f>E57*2+F57-K57</f>
        <v>10</v>
      </c>
      <c r="M57">
        <v>1</v>
      </c>
      <c r="N57">
        <f>L57+M57</f>
        <v>11</v>
      </c>
    </row>
    <row r="58" spans="1:14" ht="13.5" thickBot="1">
      <c r="A58" s="21" t="s">
        <v>83</v>
      </c>
      <c r="B58" s="22" t="s">
        <v>258</v>
      </c>
      <c r="C58" s="23" t="s">
        <v>279</v>
      </c>
      <c r="D58" s="91">
        <v>6</v>
      </c>
      <c r="E58" s="91">
        <v>3</v>
      </c>
      <c r="F58" s="91">
        <v>1</v>
      </c>
      <c r="G58" s="24" t="s">
        <v>176</v>
      </c>
      <c r="H58" s="24" t="s">
        <v>291</v>
      </c>
      <c r="I58" s="24" t="s">
        <v>167</v>
      </c>
      <c r="J58" s="24" t="s">
        <v>281</v>
      </c>
      <c r="K58" s="24">
        <v>0</v>
      </c>
      <c r="L58">
        <f>E58*2+F58-K58</f>
        <v>7</v>
      </c>
      <c r="M58">
        <v>1</v>
      </c>
      <c r="N58">
        <f>L58+M58</f>
        <v>8</v>
      </c>
    </row>
    <row r="59" spans="1:14" ht="13.5" thickBot="1">
      <c r="A59" s="25" t="s">
        <v>89</v>
      </c>
      <c r="B59" s="26" t="s">
        <v>260</v>
      </c>
      <c r="C59" s="27" t="s">
        <v>215</v>
      </c>
      <c r="D59" s="92">
        <v>6</v>
      </c>
      <c r="E59" s="92">
        <v>1</v>
      </c>
      <c r="F59" s="92">
        <v>2</v>
      </c>
      <c r="G59" s="28" t="s">
        <v>166</v>
      </c>
      <c r="H59" s="28" t="s">
        <v>309</v>
      </c>
      <c r="I59" s="28" t="s">
        <v>200</v>
      </c>
      <c r="J59" s="28" t="s">
        <v>285</v>
      </c>
      <c r="K59" s="28">
        <v>0</v>
      </c>
      <c r="L59">
        <f>E59*2+F59-K59</f>
        <v>4</v>
      </c>
      <c r="N59">
        <f>L59+M59</f>
        <v>4</v>
      </c>
    </row>
    <row r="60" spans="1:14" ht="13.5" thickBot="1">
      <c r="A60" s="25" t="s">
        <v>90</v>
      </c>
      <c r="B60" s="26" t="s">
        <v>259</v>
      </c>
      <c r="C60" s="27" t="s">
        <v>211</v>
      </c>
      <c r="D60" s="92">
        <v>6</v>
      </c>
      <c r="E60" s="92">
        <v>1</v>
      </c>
      <c r="F60" s="92">
        <v>1</v>
      </c>
      <c r="G60" s="28" t="s">
        <v>165</v>
      </c>
      <c r="H60" s="28" t="s">
        <v>323</v>
      </c>
      <c r="I60" s="28" t="s">
        <v>170</v>
      </c>
      <c r="J60" s="28" t="s">
        <v>285</v>
      </c>
      <c r="K60" s="28">
        <v>0</v>
      </c>
      <c r="L60">
        <f>E60*2+F60-K60</f>
        <v>3</v>
      </c>
      <c r="N60">
        <f>L60+M60</f>
        <v>3</v>
      </c>
    </row>
    <row r="61" spans="1:11" ht="13.5" thickBot="1">
      <c r="A61" s="18" t="s">
        <v>70</v>
      </c>
      <c r="B61" s="19" t="s">
        <v>223</v>
      </c>
      <c r="C61" s="18" t="s">
        <v>85</v>
      </c>
      <c r="D61" s="90" t="s">
        <v>73</v>
      </c>
      <c r="E61" s="90" t="s">
        <v>74</v>
      </c>
      <c r="F61" s="90" t="s">
        <v>75</v>
      </c>
      <c r="G61" s="18" t="s">
        <v>76</v>
      </c>
      <c r="H61" s="18" t="s">
        <v>77</v>
      </c>
      <c r="I61" s="18" t="s">
        <v>78</v>
      </c>
      <c r="J61" s="18" t="s">
        <v>79</v>
      </c>
      <c r="K61" s="18" t="s">
        <v>80</v>
      </c>
    </row>
    <row r="62" spans="1:14" ht="13.5" thickBot="1">
      <c r="A62" s="21" t="s">
        <v>82</v>
      </c>
      <c r="B62" s="22" t="s">
        <v>262</v>
      </c>
      <c r="C62" s="23" t="s">
        <v>305</v>
      </c>
      <c r="D62" s="91">
        <v>6</v>
      </c>
      <c r="E62" s="91">
        <v>3</v>
      </c>
      <c r="F62" s="91">
        <v>3</v>
      </c>
      <c r="G62" s="24" t="s">
        <v>160</v>
      </c>
      <c r="H62" s="24" t="s">
        <v>324</v>
      </c>
      <c r="I62" s="24" t="s">
        <v>296</v>
      </c>
      <c r="J62" s="24" t="s">
        <v>278</v>
      </c>
      <c r="K62" s="24">
        <v>0</v>
      </c>
      <c r="L62">
        <f>E62*2+F62-K62</f>
        <v>9</v>
      </c>
      <c r="M62">
        <v>1</v>
      </c>
      <c r="N62">
        <f>L62+M62</f>
        <v>10</v>
      </c>
    </row>
    <row r="63" spans="1:14" ht="13.5" thickBot="1">
      <c r="A63" s="21" t="s">
        <v>83</v>
      </c>
      <c r="B63" s="22" t="s">
        <v>261</v>
      </c>
      <c r="C63" s="23" t="s">
        <v>279</v>
      </c>
      <c r="D63" s="91">
        <v>6</v>
      </c>
      <c r="E63" s="91">
        <v>3</v>
      </c>
      <c r="F63" s="91">
        <v>1</v>
      </c>
      <c r="G63" s="24" t="s">
        <v>176</v>
      </c>
      <c r="H63" s="24" t="s">
        <v>325</v>
      </c>
      <c r="I63" s="24" t="s">
        <v>168</v>
      </c>
      <c r="J63" s="24" t="s">
        <v>287</v>
      </c>
      <c r="K63" s="24">
        <v>0</v>
      </c>
      <c r="L63">
        <f>E63*2+F63-K63</f>
        <v>7</v>
      </c>
      <c r="M63">
        <v>1</v>
      </c>
      <c r="N63">
        <f>L63+M63</f>
        <v>8</v>
      </c>
    </row>
    <row r="64" spans="1:14" ht="13.5" thickBot="1">
      <c r="A64" s="25" t="s">
        <v>89</v>
      </c>
      <c r="B64" s="26" t="s">
        <v>263</v>
      </c>
      <c r="C64" s="27" t="s">
        <v>215</v>
      </c>
      <c r="D64" s="92">
        <v>6</v>
      </c>
      <c r="E64" s="92">
        <v>1</v>
      </c>
      <c r="F64" s="92">
        <v>2</v>
      </c>
      <c r="G64" s="28" t="s">
        <v>166</v>
      </c>
      <c r="H64" s="28" t="s">
        <v>325</v>
      </c>
      <c r="I64" s="28" t="s">
        <v>168</v>
      </c>
      <c r="J64" s="28" t="s">
        <v>307</v>
      </c>
      <c r="K64" s="28">
        <v>0</v>
      </c>
      <c r="L64">
        <f>E64*2+F64-K64</f>
        <v>4</v>
      </c>
      <c r="N64">
        <f>L64+M64</f>
        <v>4</v>
      </c>
    </row>
    <row r="65" spans="1:14" ht="13.5" thickBot="1">
      <c r="A65" s="25" t="s">
        <v>90</v>
      </c>
      <c r="B65" s="26" t="s">
        <v>264</v>
      </c>
      <c r="C65" s="27" t="s">
        <v>215</v>
      </c>
      <c r="D65" s="92">
        <v>6</v>
      </c>
      <c r="E65" s="92">
        <v>1</v>
      </c>
      <c r="F65" s="92">
        <v>2</v>
      </c>
      <c r="G65" s="28" t="s">
        <v>166</v>
      </c>
      <c r="H65" s="28" t="s">
        <v>213</v>
      </c>
      <c r="I65" s="28" t="s">
        <v>168</v>
      </c>
      <c r="J65" s="28" t="s">
        <v>281</v>
      </c>
      <c r="K65" s="28">
        <v>0</v>
      </c>
      <c r="L65">
        <f>E65*2+F65-K65</f>
        <v>4</v>
      </c>
      <c r="N65">
        <f>L65+M65</f>
        <v>4</v>
      </c>
    </row>
    <row r="66" spans="1:11" ht="13.5" thickBot="1">
      <c r="A66" s="18" t="s">
        <v>70</v>
      </c>
      <c r="B66" s="19" t="s">
        <v>224</v>
      </c>
      <c r="C66" s="18" t="s">
        <v>85</v>
      </c>
      <c r="D66" s="90" t="s">
        <v>73</v>
      </c>
      <c r="E66" s="90" t="s">
        <v>74</v>
      </c>
      <c r="F66" s="90" t="s">
        <v>75</v>
      </c>
      <c r="G66" s="18" t="s">
        <v>76</v>
      </c>
      <c r="H66" s="18" t="s">
        <v>77</v>
      </c>
      <c r="I66" s="18" t="s">
        <v>78</v>
      </c>
      <c r="J66" s="18" t="s">
        <v>79</v>
      </c>
      <c r="K66" s="18" t="s">
        <v>80</v>
      </c>
    </row>
    <row r="67" spans="1:14" ht="13.5" thickBot="1">
      <c r="A67" s="21" t="s">
        <v>82</v>
      </c>
      <c r="B67" s="22" t="s">
        <v>265</v>
      </c>
      <c r="C67" s="23" t="s">
        <v>276</v>
      </c>
      <c r="D67" s="91">
        <v>6</v>
      </c>
      <c r="E67" s="91">
        <v>4</v>
      </c>
      <c r="F67" s="91">
        <v>1</v>
      </c>
      <c r="G67" s="24" t="s">
        <v>159</v>
      </c>
      <c r="H67" s="24" t="s">
        <v>277</v>
      </c>
      <c r="I67" s="24" t="s">
        <v>194</v>
      </c>
      <c r="J67" s="24" t="s">
        <v>278</v>
      </c>
      <c r="K67" s="24">
        <v>0</v>
      </c>
      <c r="L67">
        <f>E67*2+F67-K67</f>
        <v>9</v>
      </c>
      <c r="M67">
        <v>1</v>
      </c>
      <c r="N67">
        <f>L67+M67</f>
        <v>10</v>
      </c>
    </row>
    <row r="68" spans="1:14" ht="13.5" thickBot="1">
      <c r="A68" s="21" t="s">
        <v>83</v>
      </c>
      <c r="B68" s="22" t="s">
        <v>267</v>
      </c>
      <c r="C68" s="23" t="s">
        <v>288</v>
      </c>
      <c r="D68" s="91">
        <v>6</v>
      </c>
      <c r="E68" s="91">
        <v>2</v>
      </c>
      <c r="F68" s="91">
        <v>2</v>
      </c>
      <c r="G68" s="24" t="s">
        <v>176</v>
      </c>
      <c r="H68" s="24" t="s">
        <v>179</v>
      </c>
      <c r="I68" s="24" t="s">
        <v>164</v>
      </c>
      <c r="J68" s="24" t="s">
        <v>287</v>
      </c>
      <c r="K68" s="24">
        <v>0</v>
      </c>
      <c r="L68">
        <f>E68*2+F68-K68</f>
        <v>6</v>
      </c>
      <c r="M68">
        <v>1</v>
      </c>
      <c r="N68">
        <f>L68+M68</f>
        <v>7</v>
      </c>
    </row>
    <row r="69" spans="1:14" ht="13.5" thickBot="1">
      <c r="A69" s="25" t="s">
        <v>89</v>
      </c>
      <c r="B69" s="26" t="s">
        <v>266</v>
      </c>
      <c r="C69" s="27" t="s">
        <v>288</v>
      </c>
      <c r="D69" s="92">
        <v>6</v>
      </c>
      <c r="E69" s="92">
        <v>2</v>
      </c>
      <c r="F69" s="92">
        <v>2</v>
      </c>
      <c r="G69" s="28" t="s">
        <v>176</v>
      </c>
      <c r="H69" s="28" t="s">
        <v>208</v>
      </c>
      <c r="I69" s="28" t="s">
        <v>161</v>
      </c>
      <c r="J69" s="28" t="s">
        <v>281</v>
      </c>
      <c r="K69" s="28">
        <v>0</v>
      </c>
      <c r="L69">
        <f>E69*2+F69-K69</f>
        <v>6</v>
      </c>
      <c r="N69">
        <f>L69+M69</f>
        <v>6</v>
      </c>
    </row>
    <row r="70" spans="1:14" ht="13.5" thickBot="1">
      <c r="A70" s="25" t="s">
        <v>90</v>
      </c>
      <c r="B70" s="26" t="s">
        <v>332</v>
      </c>
      <c r="C70" s="27" t="s">
        <v>211</v>
      </c>
      <c r="D70" s="92">
        <v>6</v>
      </c>
      <c r="E70" s="92">
        <v>1</v>
      </c>
      <c r="F70" s="92">
        <v>1</v>
      </c>
      <c r="G70" s="28" t="s">
        <v>165</v>
      </c>
      <c r="H70" s="28" t="s">
        <v>222</v>
      </c>
      <c r="I70" s="28" t="s">
        <v>196</v>
      </c>
      <c r="J70" s="28" t="s">
        <v>298</v>
      </c>
      <c r="K70" s="28">
        <v>0</v>
      </c>
      <c r="L70">
        <f>E70*2+F70-K70</f>
        <v>3</v>
      </c>
      <c r="N70">
        <f>L70+M70</f>
        <v>3</v>
      </c>
    </row>
    <row r="71" spans="1:11" ht="13.5" thickBot="1">
      <c r="A71" s="18" t="s">
        <v>70</v>
      </c>
      <c r="B71" s="19" t="s">
        <v>225</v>
      </c>
      <c r="C71" s="18" t="s">
        <v>85</v>
      </c>
      <c r="D71" s="90" t="s">
        <v>73</v>
      </c>
      <c r="E71" s="90" t="s">
        <v>74</v>
      </c>
      <c r="F71" s="90" t="s">
        <v>75</v>
      </c>
      <c r="G71" s="18" t="s">
        <v>76</v>
      </c>
      <c r="H71" s="18" t="s">
        <v>77</v>
      </c>
      <c r="I71" s="18" t="s">
        <v>78</v>
      </c>
      <c r="J71" s="18" t="s">
        <v>79</v>
      </c>
      <c r="K71" s="18" t="s">
        <v>80</v>
      </c>
    </row>
    <row r="72" spans="1:14" ht="13.5" thickBot="1">
      <c r="A72" s="21" t="s">
        <v>82</v>
      </c>
      <c r="B72" s="22" t="s">
        <v>268</v>
      </c>
      <c r="C72" s="23" t="s">
        <v>276</v>
      </c>
      <c r="D72" s="91">
        <v>6</v>
      </c>
      <c r="E72" s="91">
        <v>4</v>
      </c>
      <c r="F72" s="91">
        <v>1</v>
      </c>
      <c r="G72" s="24" t="s">
        <v>159</v>
      </c>
      <c r="H72" s="24" t="s">
        <v>326</v>
      </c>
      <c r="I72" s="24" t="s">
        <v>296</v>
      </c>
      <c r="J72" s="24" t="s">
        <v>307</v>
      </c>
      <c r="K72" s="24">
        <v>0</v>
      </c>
      <c r="L72">
        <f>E72*2+F72-K72</f>
        <v>9</v>
      </c>
      <c r="M72">
        <v>1</v>
      </c>
      <c r="N72">
        <f>L72+M72</f>
        <v>10</v>
      </c>
    </row>
    <row r="73" spans="1:14" ht="13.5" thickBot="1">
      <c r="A73" s="21" t="s">
        <v>83</v>
      </c>
      <c r="B73" s="22" t="s">
        <v>271</v>
      </c>
      <c r="C73" s="23" t="s">
        <v>301</v>
      </c>
      <c r="D73" s="91">
        <v>6</v>
      </c>
      <c r="E73" s="91">
        <v>3</v>
      </c>
      <c r="F73" s="91">
        <v>2</v>
      </c>
      <c r="G73" s="24" t="s">
        <v>159</v>
      </c>
      <c r="H73" s="24" t="s">
        <v>306</v>
      </c>
      <c r="I73" s="24" t="s">
        <v>169</v>
      </c>
      <c r="J73" s="24" t="s">
        <v>281</v>
      </c>
      <c r="K73" s="24">
        <v>0</v>
      </c>
      <c r="L73">
        <f>E73*2+F73-K73</f>
        <v>8</v>
      </c>
      <c r="M73">
        <v>1</v>
      </c>
      <c r="N73">
        <f>L73+M73</f>
        <v>9</v>
      </c>
    </row>
    <row r="74" spans="1:14" ht="13.5" thickBot="1">
      <c r="A74" s="25" t="s">
        <v>89</v>
      </c>
      <c r="B74" s="26" t="s">
        <v>269</v>
      </c>
      <c r="C74" s="27" t="s">
        <v>214</v>
      </c>
      <c r="D74" s="92">
        <v>6</v>
      </c>
      <c r="E74" s="92">
        <v>2</v>
      </c>
      <c r="F74" s="92">
        <v>1</v>
      </c>
      <c r="G74" s="28" t="s">
        <v>166</v>
      </c>
      <c r="H74" s="28" t="s">
        <v>210</v>
      </c>
      <c r="I74" s="28" t="s">
        <v>196</v>
      </c>
      <c r="J74" s="28" t="s">
        <v>285</v>
      </c>
      <c r="K74" s="28">
        <v>0</v>
      </c>
      <c r="L74">
        <f>E74*2+F74-K74</f>
        <v>5</v>
      </c>
      <c r="N74">
        <f>L74+M74</f>
        <v>5</v>
      </c>
    </row>
    <row r="75" spans="1:14" ht="13.5" thickBot="1">
      <c r="A75" s="25" t="s">
        <v>90</v>
      </c>
      <c r="B75" s="26" t="s">
        <v>270</v>
      </c>
      <c r="C75" s="27" t="s">
        <v>181</v>
      </c>
      <c r="D75" s="92">
        <v>6</v>
      </c>
      <c r="E75" s="92">
        <v>0</v>
      </c>
      <c r="F75" s="92">
        <v>2</v>
      </c>
      <c r="G75" s="28" t="s">
        <v>165</v>
      </c>
      <c r="H75" s="28" t="s">
        <v>203</v>
      </c>
      <c r="I75" s="28" t="s">
        <v>200</v>
      </c>
      <c r="J75" s="28" t="s">
        <v>287</v>
      </c>
      <c r="K75" s="28">
        <v>0</v>
      </c>
      <c r="L75">
        <f>E75*2+F75-K75</f>
        <v>2</v>
      </c>
      <c r="N75">
        <f>L75+M75</f>
        <v>2</v>
      </c>
    </row>
    <row r="76" spans="1:11" ht="13.5" thickBot="1">
      <c r="A76" s="18" t="s">
        <v>70</v>
      </c>
      <c r="B76" s="19" t="s">
        <v>226</v>
      </c>
      <c r="C76" s="18" t="s">
        <v>85</v>
      </c>
      <c r="D76" s="90" t="s">
        <v>73</v>
      </c>
      <c r="E76" s="90" t="s">
        <v>74</v>
      </c>
      <c r="F76" s="90" t="s">
        <v>75</v>
      </c>
      <c r="G76" s="18" t="s">
        <v>76</v>
      </c>
      <c r="H76" s="18" t="s">
        <v>77</v>
      </c>
      <c r="I76" s="18" t="s">
        <v>78</v>
      </c>
      <c r="J76" s="18" t="s">
        <v>79</v>
      </c>
      <c r="K76" s="18" t="s">
        <v>80</v>
      </c>
    </row>
    <row r="77" spans="1:14" ht="13.5" thickBot="1">
      <c r="A77" s="21" t="s">
        <v>82</v>
      </c>
      <c r="B77" s="22" t="s">
        <v>272</v>
      </c>
      <c r="C77" s="23" t="s">
        <v>276</v>
      </c>
      <c r="D77" s="91">
        <v>6</v>
      </c>
      <c r="E77" s="91">
        <v>4</v>
      </c>
      <c r="F77" s="91">
        <v>1</v>
      </c>
      <c r="G77" s="24" t="s">
        <v>159</v>
      </c>
      <c r="H77" s="24" t="s">
        <v>327</v>
      </c>
      <c r="I77" s="24" t="s">
        <v>198</v>
      </c>
      <c r="J77" s="24" t="s">
        <v>290</v>
      </c>
      <c r="K77" s="24">
        <v>0</v>
      </c>
      <c r="L77">
        <f>E77*2+F77-K77</f>
        <v>9</v>
      </c>
      <c r="M77">
        <v>1</v>
      </c>
      <c r="N77">
        <f>L77+M77</f>
        <v>10</v>
      </c>
    </row>
    <row r="78" spans="1:14" ht="13.5" thickBot="1">
      <c r="A78" s="21" t="s">
        <v>83</v>
      </c>
      <c r="B78" s="22" t="s">
        <v>273</v>
      </c>
      <c r="C78" s="23" t="s">
        <v>305</v>
      </c>
      <c r="D78" s="91">
        <v>6</v>
      </c>
      <c r="E78" s="91">
        <v>4</v>
      </c>
      <c r="F78" s="91">
        <v>0</v>
      </c>
      <c r="G78" s="24" t="s">
        <v>176</v>
      </c>
      <c r="H78" s="24" t="s">
        <v>324</v>
      </c>
      <c r="I78" s="24" t="s">
        <v>296</v>
      </c>
      <c r="J78" s="24" t="s">
        <v>307</v>
      </c>
      <c r="K78" s="24">
        <v>0</v>
      </c>
      <c r="L78">
        <f>E78*2+F78-K78</f>
        <v>8</v>
      </c>
      <c r="M78">
        <v>1</v>
      </c>
      <c r="N78">
        <f>L78+M78</f>
        <v>9</v>
      </c>
    </row>
    <row r="79" spans="1:14" ht="13.5" thickBot="1">
      <c r="A79" s="25" t="s">
        <v>89</v>
      </c>
      <c r="B79" s="26" t="s">
        <v>274</v>
      </c>
      <c r="C79" s="27" t="s">
        <v>214</v>
      </c>
      <c r="D79" s="92">
        <v>6</v>
      </c>
      <c r="E79" s="92">
        <v>2</v>
      </c>
      <c r="F79" s="92">
        <v>1</v>
      </c>
      <c r="G79" s="28" t="s">
        <v>166</v>
      </c>
      <c r="H79" s="28" t="s">
        <v>328</v>
      </c>
      <c r="I79" s="28" t="s">
        <v>164</v>
      </c>
      <c r="J79" s="28" t="s">
        <v>307</v>
      </c>
      <c r="K79" s="28">
        <v>0</v>
      </c>
      <c r="L79">
        <f>E79*2+F79-K79</f>
        <v>5</v>
      </c>
      <c r="N79">
        <f>L79+M79</f>
        <v>5</v>
      </c>
    </row>
    <row r="80" spans="1:14" ht="13.5" thickBot="1">
      <c r="A80" s="25" t="s">
        <v>90</v>
      </c>
      <c r="B80" s="26" t="s">
        <v>275</v>
      </c>
      <c r="C80" s="27" t="s">
        <v>181</v>
      </c>
      <c r="D80" s="92">
        <v>6</v>
      </c>
      <c r="E80" s="92">
        <v>1</v>
      </c>
      <c r="F80" s="92">
        <v>0</v>
      </c>
      <c r="G80" s="28" t="s">
        <v>283</v>
      </c>
      <c r="H80" s="28" t="s">
        <v>329</v>
      </c>
      <c r="I80" s="28" t="s">
        <v>330</v>
      </c>
      <c r="J80" s="28" t="s">
        <v>320</v>
      </c>
      <c r="K80" s="28">
        <v>1</v>
      </c>
      <c r="L80">
        <f>E80*2+F80-K80</f>
        <v>1</v>
      </c>
      <c r="N80">
        <f>L80+M80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79">
      <selection activeCell="L101" sqref="L101"/>
    </sheetView>
  </sheetViews>
  <sheetFormatPr defaultColWidth="9.00390625" defaultRowHeight="12.75"/>
  <cols>
    <col min="1" max="1" width="5.00390625" style="0" customWidth="1"/>
    <col min="2" max="2" width="17.875" style="0" customWidth="1"/>
  </cols>
  <sheetData>
    <row r="1" spans="1:14" ht="24" thickBot="1">
      <c r="A1" s="96" t="s">
        <v>357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3.5" thickBot="1">
      <c r="A2" s="18" t="s">
        <v>70</v>
      </c>
      <c r="B2" s="19" t="s">
        <v>71</v>
      </c>
      <c r="C2" s="18" t="s">
        <v>72</v>
      </c>
      <c r="D2" s="18" t="s">
        <v>73</v>
      </c>
      <c r="E2" s="18" t="s">
        <v>74</v>
      </c>
      <c r="F2" s="18" t="s">
        <v>75</v>
      </c>
      <c r="G2" s="18" t="s">
        <v>76</v>
      </c>
      <c r="H2" s="18" t="s">
        <v>77</v>
      </c>
      <c r="I2" s="18" t="s">
        <v>78</v>
      </c>
      <c r="J2" s="18" t="s">
        <v>79</v>
      </c>
      <c r="K2" s="18" t="s">
        <v>80</v>
      </c>
      <c r="L2" s="29" t="s">
        <v>86</v>
      </c>
      <c r="M2" s="29" t="s">
        <v>87</v>
      </c>
      <c r="N2" s="29" t="s">
        <v>88</v>
      </c>
    </row>
    <row r="3" spans="1:14" ht="13.5" thickBot="1">
      <c r="A3" s="21" t="s">
        <v>82</v>
      </c>
      <c r="B3" s="22" t="s">
        <v>233</v>
      </c>
      <c r="C3" s="23" t="s">
        <v>181</v>
      </c>
      <c r="D3" s="24">
        <v>4</v>
      </c>
      <c r="E3" s="24">
        <v>2</v>
      </c>
      <c r="F3" s="24">
        <v>1</v>
      </c>
      <c r="G3" s="24" t="s">
        <v>159</v>
      </c>
      <c r="H3" s="24" t="s">
        <v>351</v>
      </c>
      <c r="I3" s="24" t="s">
        <v>161</v>
      </c>
      <c r="J3" s="24" t="s">
        <v>352</v>
      </c>
      <c r="K3" s="24" t="s">
        <v>160</v>
      </c>
      <c r="L3">
        <f>IF(D3&lt;4,E3*2+F3+1,IF(D3=4,E3*2+F3,4))</f>
        <v>5</v>
      </c>
      <c r="M3">
        <v>1</v>
      </c>
      <c r="N3">
        <f>L3+M3</f>
        <v>6</v>
      </c>
    </row>
    <row r="4" spans="1:14" ht="13.5" thickBot="1">
      <c r="A4" s="25" t="s">
        <v>83</v>
      </c>
      <c r="B4" s="26" t="s">
        <v>229</v>
      </c>
      <c r="C4" s="27" t="s">
        <v>158</v>
      </c>
      <c r="D4" s="28">
        <v>4</v>
      </c>
      <c r="E4" s="28">
        <v>1</v>
      </c>
      <c r="F4" s="28">
        <v>1</v>
      </c>
      <c r="G4" s="28" t="s">
        <v>176</v>
      </c>
      <c r="H4" s="28" t="s">
        <v>353</v>
      </c>
      <c r="I4" s="28" t="s">
        <v>164</v>
      </c>
      <c r="J4" s="28" t="s">
        <v>298</v>
      </c>
      <c r="K4" s="28" t="s">
        <v>160</v>
      </c>
      <c r="L4">
        <f>IF(D4&lt;4,E4*2+F4,IF(D4=4,E4*2+F4,4))</f>
        <v>3</v>
      </c>
      <c r="N4">
        <f>L4+M4</f>
        <v>3</v>
      </c>
    </row>
    <row r="5" spans="1:11" ht="13.5" thickBot="1">
      <c r="A5" s="18" t="s">
        <v>70</v>
      </c>
      <c r="B5" s="19" t="s">
        <v>71</v>
      </c>
      <c r="C5" s="18" t="s">
        <v>72</v>
      </c>
      <c r="D5" s="18" t="s">
        <v>73</v>
      </c>
      <c r="E5" s="18" t="s">
        <v>74</v>
      </c>
      <c r="F5" s="18" t="s">
        <v>75</v>
      </c>
      <c r="G5" s="18" t="s">
        <v>76</v>
      </c>
      <c r="H5" s="18" t="s">
        <v>77</v>
      </c>
      <c r="I5" s="18" t="s">
        <v>78</v>
      </c>
      <c r="J5" s="18" t="s">
        <v>79</v>
      </c>
      <c r="K5" s="18" t="s">
        <v>80</v>
      </c>
    </row>
    <row r="6" spans="1:14" ht="13.5" thickBot="1">
      <c r="A6" s="21" t="s">
        <v>82</v>
      </c>
      <c r="B6" s="22" t="s">
        <v>135</v>
      </c>
      <c r="C6" s="23" t="s">
        <v>181</v>
      </c>
      <c r="D6" s="24">
        <v>3</v>
      </c>
      <c r="E6" s="24">
        <v>2</v>
      </c>
      <c r="F6" s="24">
        <v>1</v>
      </c>
      <c r="G6" s="24" t="s">
        <v>160</v>
      </c>
      <c r="H6" s="24" t="s">
        <v>333</v>
      </c>
      <c r="I6" s="24" t="s">
        <v>169</v>
      </c>
      <c r="J6" s="24" t="s">
        <v>192</v>
      </c>
      <c r="K6" s="24" t="s">
        <v>160</v>
      </c>
      <c r="L6">
        <f>IF(D6&lt;4,E6*2+F6+1,IF(D6=4,E6*2+F6,4))</f>
        <v>6</v>
      </c>
      <c r="M6">
        <v>1</v>
      </c>
      <c r="N6">
        <f>L6+M6</f>
        <v>7</v>
      </c>
    </row>
    <row r="7" spans="1:14" ht="26.25" thickBot="1">
      <c r="A7" s="25" t="s">
        <v>83</v>
      </c>
      <c r="B7" s="26" t="s">
        <v>231</v>
      </c>
      <c r="C7" s="27" t="s">
        <v>163</v>
      </c>
      <c r="D7" s="28">
        <v>3</v>
      </c>
      <c r="E7" s="28">
        <v>0</v>
      </c>
      <c r="F7" s="28">
        <v>1</v>
      </c>
      <c r="G7" s="28" t="s">
        <v>176</v>
      </c>
      <c r="H7" s="28" t="s">
        <v>321</v>
      </c>
      <c r="I7" s="28" t="s">
        <v>170</v>
      </c>
      <c r="J7" s="28" t="s">
        <v>334</v>
      </c>
      <c r="K7" s="28" t="s">
        <v>160</v>
      </c>
      <c r="L7">
        <f>IF(D7&lt;4,E7*2+F7,IF(D7=4,E7*2+F7,4))</f>
        <v>1</v>
      </c>
      <c r="N7">
        <f>L7+M7</f>
        <v>1</v>
      </c>
    </row>
    <row r="8" spans="1:11" ht="13.5" thickBot="1">
      <c r="A8" s="18" t="s">
        <v>70</v>
      </c>
      <c r="B8" s="19" t="s">
        <v>71</v>
      </c>
      <c r="C8" s="18" t="s">
        <v>72</v>
      </c>
      <c r="D8" s="18" t="s">
        <v>73</v>
      </c>
      <c r="E8" s="18" t="s">
        <v>74</v>
      </c>
      <c r="F8" s="18" t="s">
        <v>75</v>
      </c>
      <c r="G8" s="18" t="s">
        <v>76</v>
      </c>
      <c r="H8" s="18" t="s">
        <v>77</v>
      </c>
      <c r="I8" s="18" t="s">
        <v>78</v>
      </c>
      <c r="J8" s="18" t="s">
        <v>79</v>
      </c>
      <c r="K8" s="18" t="s">
        <v>80</v>
      </c>
    </row>
    <row r="9" spans="1:14" ht="13.5" thickBot="1">
      <c r="A9" s="21" t="s">
        <v>82</v>
      </c>
      <c r="B9" s="22" t="s">
        <v>331</v>
      </c>
      <c r="C9" s="23" t="s">
        <v>181</v>
      </c>
      <c r="D9" s="24">
        <v>5</v>
      </c>
      <c r="E9" s="24">
        <v>2</v>
      </c>
      <c r="F9" s="24">
        <v>2</v>
      </c>
      <c r="G9" s="24" t="s">
        <v>159</v>
      </c>
      <c r="H9" s="24" t="s">
        <v>190</v>
      </c>
      <c r="I9" s="24" t="s">
        <v>167</v>
      </c>
      <c r="J9" s="24" t="s">
        <v>287</v>
      </c>
      <c r="K9" s="24" t="s">
        <v>160</v>
      </c>
      <c r="L9">
        <f>IF(D9&lt;4,E9*2+F9+1,IF(D9=4,E9*2+F9,4))</f>
        <v>4</v>
      </c>
      <c r="M9">
        <v>1</v>
      </c>
      <c r="N9">
        <f>L9+M9</f>
        <v>5</v>
      </c>
    </row>
    <row r="10" spans="1:14" ht="13.5" thickBot="1">
      <c r="A10" s="25" t="s">
        <v>83</v>
      </c>
      <c r="B10" s="26" t="s">
        <v>238</v>
      </c>
      <c r="C10" s="27" t="s">
        <v>158</v>
      </c>
      <c r="D10" s="28">
        <v>5</v>
      </c>
      <c r="E10" s="28">
        <v>1</v>
      </c>
      <c r="F10" s="28">
        <v>2</v>
      </c>
      <c r="G10" s="28" t="s">
        <v>176</v>
      </c>
      <c r="H10" s="28" t="s">
        <v>191</v>
      </c>
      <c r="I10" s="28" t="s">
        <v>168</v>
      </c>
      <c r="J10" s="28" t="s">
        <v>285</v>
      </c>
      <c r="K10" s="28" t="s">
        <v>160</v>
      </c>
      <c r="L10">
        <f>IF(D10&lt;4,E10*2+F10,IF(D10=4,E10*2+F10,4))</f>
        <v>4</v>
      </c>
      <c r="N10">
        <f>L10+M10</f>
        <v>4</v>
      </c>
    </row>
    <row r="11" spans="1:11" ht="13.5" thickBot="1">
      <c r="A11" s="18" t="s">
        <v>70</v>
      </c>
      <c r="B11" s="19" t="s">
        <v>71</v>
      </c>
      <c r="C11" s="18" t="s">
        <v>72</v>
      </c>
      <c r="D11" s="18" t="s">
        <v>73</v>
      </c>
      <c r="E11" s="18" t="s">
        <v>74</v>
      </c>
      <c r="F11" s="18" t="s">
        <v>75</v>
      </c>
      <c r="G11" s="18" t="s">
        <v>76</v>
      </c>
      <c r="H11" s="18" t="s">
        <v>77</v>
      </c>
      <c r="I11" s="18" t="s">
        <v>78</v>
      </c>
      <c r="J11" s="18" t="s">
        <v>79</v>
      </c>
      <c r="K11" s="18" t="s">
        <v>80</v>
      </c>
    </row>
    <row r="12" spans="1:14" ht="13.5" thickBot="1">
      <c r="A12" s="21" t="s">
        <v>82</v>
      </c>
      <c r="B12" s="22" t="s">
        <v>237</v>
      </c>
      <c r="C12" s="23" t="s">
        <v>181</v>
      </c>
      <c r="D12" s="24">
        <v>4</v>
      </c>
      <c r="E12" s="24">
        <v>2</v>
      </c>
      <c r="F12" s="24">
        <v>1</v>
      </c>
      <c r="G12" s="24" t="s">
        <v>159</v>
      </c>
      <c r="H12" s="24" t="s">
        <v>190</v>
      </c>
      <c r="I12" s="24" t="s">
        <v>167</v>
      </c>
      <c r="J12" s="24" t="s">
        <v>300</v>
      </c>
      <c r="K12" s="24" t="s">
        <v>160</v>
      </c>
      <c r="L12">
        <f>IF(D12&lt;4,E12*2+F12+1,IF(D12=4,E12*2+F12,4))</f>
        <v>5</v>
      </c>
      <c r="M12">
        <v>1</v>
      </c>
      <c r="N12">
        <f>L12+M12</f>
        <v>6</v>
      </c>
    </row>
    <row r="13" spans="1:14" ht="13.5" thickBot="1">
      <c r="A13" s="25" t="s">
        <v>83</v>
      </c>
      <c r="B13" s="26" t="s">
        <v>344</v>
      </c>
      <c r="C13" s="27" t="s">
        <v>158</v>
      </c>
      <c r="D13" s="28">
        <v>4</v>
      </c>
      <c r="E13" s="28">
        <v>1</v>
      </c>
      <c r="F13" s="28">
        <v>1</v>
      </c>
      <c r="G13" s="28" t="s">
        <v>176</v>
      </c>
      <c r="H13" s="28" t="s">
        <v>191</v>
      </c>
      <c r="I13" s="28" t="s">
        <v>168</v>
      </c>
      <c r="J13" s="28" t="s">
        <v>320</v>
      </c>
      <c r="K13" s="28" t="s">
        <v>160</v>
      </c>
      <c r="L13">
        <f>IF(D13&lt;4,E13*2+F13,IF(D13=4,E13*2+F13,4))</f>
        <v>3</v>
      </c>
      <c r="N13">
        <f>L13+M13</f>
        <v>3</v>
      </c>
    </row>
    <row r="14" spans="1:11" ht="13.5" thickBot="1">
      <c r="A14" s="18" t="s">
        <v>70</v>
      </c>
      <c r="B14" s="19" t="s">
        <v>71</v>
      </c>
      <c r="C14" s="18" t="s">
        <v>72</v>
      </c>
      <c r="D14" s="18" t="s">
        <v>73</v>
      </c>
      <c r="E14" s="18" t="s">
        <v>74</v>
      </c>
      <c r="F14" s="18" t="s">
        <v>75</v>
      </c>
      <c r="G14" s="18" t="s">
        <v>76</v>
      </c>
      <c r="H14" s="18" t="s">
        <v>77</v>
      </c>
      <c r="I14" s="18" t="s">
        <v>78</v>
      </c>
      <c r="J14" s="18" t="s">
        <v>79</v>
      </c>
      <c r="K14" s="18" t="s">
        <v>80</v>
      </c>
    </row>
    <row r="15" spans="1:14" ht="13.5" thickBot="1">
      <c r="A15" s="21" t="s">
        <v>82</v>
      </c>
      <c r="B15" s="22" t="s">
        <v>345</v>
      </c>
      <c r="C15" s="23" t="s">
        <v>209</v>
      </c>
      <c r="D15" s="24">
        <v>5</v>
      </c>
      <c r="E15" s="24">
        <v>3</v>
      </c>
      <c r="F15" s="24">
        <v>0</v>
      </c>
      <c r="G15" s="24" t="s">
        <v>176</v>
      </c>
      <c r="H15" s="24" t="s">
        <v>354</v>
      </c>
      <c r="I15" s="24" t="s">
        <v>164</v>
      </c>
      <c r="J15" s="24" t="s">
        <v>285</v>
      </c>
      <c r="K15" s="24" t="s">
        <v>160</v>
      </c>
      <c r="L15">
        <f>IF(D15&lt;4,E15*2+F15+1,IF(D15=4,E15*2+F15,4))</f>
        <v>4</v>
      </c>
      <c r="M15">
        <v>1</v>
      </c>
      <c r="N15">
        <f>L15+M15</f>
        <v>5</v>
      </c>
    </row>
    <row r="16" spans="1:14" ht="13.5" thickBot="1">
      <c r="A16" s="25" t="s">
        <v>83</v>
      </c>
      <c r="B16" s="26" t="s">
        <v>244</v>
      </c>
      <c r="C16" s="27" t="s">
        <v>181</v>
      </c>
      <c r="D16" s="28">
        <v>5</v>
      </c>
      <c r="E16" s="28">
        <v>2</v>
      </c>
      <c r="F16" s="28">
        <v>0</v>
      </c>
      <c r="G16" s="28" t="s">
        <v>166</v>
      </c>
      <c r="H16" s="28" t="s">
        <v>355</v>
      </c>
      <c r="I16" s="28" t="s">
        <v>161</v>
      </c>
      <c r="J16" s="28" t="s">
        <v>281</v>
      </c>
      <c r="K16" s="28" t="s">
        <v>160</v>
      </c>
      <c r="L16">
        <f>IF(D16&lt;4,E16*2+F16,IF(D16=4,E16*2+F16,4))</f>
        <v>4</v>
      </c>
      <c r="N16">
        <f>L16+M16</f>
        <v>4</v>
      </c>
    </row>
    <row r="17" spans="1:11" ht="13.5" thickBot="1">
      <c r="A17" s="18" t="s">
        <v>70</v>
      </c>
      <c r="B17" s="19" t="s">
        <v>71</v>
      </c>
      <c r="C17" s="18" t="s">
        <v>72</v>
      </c>
      <c r="D17" s="18" t="s">
        <v>73</v>
      </c>
      <c r="E17" s="18" t="s">
        <v>74</v>
      </c>
      <c r="F17" s="18" t="s">
        <v>75</v>
      </c>
      <c r="G17" s="18" t="s">
        <v>76</v>
      </c>
      <c r="H17" s="18" t="s">
        <v>77</v>
      </c>
      <c r="I17" s="18" t="s">
        <v>78</v>
      </c>
      <c r="J17" s="18" t="s">
        <v>79</v>
      </c>
      <c r="K17" s="18" t="s">
        <v>80</v>
      </c>
    </row>
    <row r="18" spans="1:14" ht="13.5" thickBot="1">
      <c r="A18" s="21" t="s">
        <v>82</v>
      </c>
      <c r="B18" s="22" t="s">
        <v>241</v>
      </c>
      <c r="C18" s="23" t="s">
        <v>209</v>
      </c>
      <c r="D18" s="24">
        <v>3</v>
      </c>
      <c r="E18" s="24">
        <v>3</v>
      </c>
      <c r="F18" s="24">
        <v>0</v>
      </c>
      <c r="G18" s="24" t="s">
        <v>160</v>
      </c>
      <c r="H18" s="24" t="s">
        <v>336</v>
      </c>
      <c r="I18" s="24" t="s">
        <v>296</v>
      </c>
      <c r="J18" s="24" t="s">
        <v>201</v>
      </c>
      <c r="K18" s="24" t="s">
        <v>160</v>
      </c>
      <c r="L18">
        <f>IF(D18&lt;4,E18*2+F18+1,IF(D18=4,E18*2+F18,4))</f>
        <v>7</v>
      </c>
      <c r="M18">
        <v>1</v>
      </c>
      <c r="N18">
        <f>L18+M18</f>
        <v>8</v>
      </c>
    </row>
    <row r="19" spans="1:14" ht="13.5" thickBot="1">
      <c r="A19" s="25" t="s">
        <v>83</v>
      </c>
      <c r="B19" s="26" t="s">
        <v>239</v>
      </c>
      <c r="C19" s="27" t="s">
        <v>163</v>
      </c>
      <c r="D19" s="28">
        <v>3</v>
      </c>
      <c r="E19" s="28">
        <v>0</v>
      </c>
      <c r="F19" s="28">
        <v>0</v>
      </c>
      <c r="G19" s="28" t="s">
        <v>166</v>
      </c>
      <c r="H19" s="28" t="s">
        <v>337</v>
      </c>
      <c r="I19" s="28" t="s">
        <v>338</v>
      </c>
      <c r="J19" s="28" t="s">
        <v>339</v>
      </c>
      <c r="K19" s="28" t="s">
        <v>160</v>
      </c>
      <c r="L19">
        <f>IF(D19&lt;4,E19*2+F19,IF(D19=4,E19*2+F19,4))</f>
        <v>0</v>
      </c>
      <c r="N19">
        <f>L19+M19</f>
        <v>0</v>
      </c>
    </row>
    <row r="20" spans="1:11" ht="13.5" thickBot="1">
      <c r="A20" s="18" t="s">
        <v>70</v>
      </c>
      <c r="B20" s="19" t="s">
        <v>71</v>
      </c>
      <c r="C20" s="18" t="s">
        <v>72</v>
      </c>
      <c r="D20" s="18" t="s">
        <v>73</v>
      </c>
      <c r="E20" s="18" t="s">
        <v>74</v>
      </c>
      <c r="F20" s="18" t="s">
        <v>75</v>
      </c>
      <c r="G20" s="18" t="s">
        <v>76</v>
      </c>
      <c r="H20" s="18" t="s">
        <v>77</v>
      </c>
      <c r="I20" s="18" t="s">
        <v>78</v>
      </c>
      <c r="J20" s="18" t="s">
        <v>79</v>
      </c>
      <c r="K20" s="18" t="s">
        <v>80</v>
      </c>
    </row>
    <row r="21" spans="1:14" ht="13.5" thickBot="1">
      <c r="A21" s="21" t="s">
        <v>82</v>
      </c>
      <c r="B21" s="22" t="s">
        <v>346</v>
      </c>
      <c r="C21" s="23" t="s">
        <v>181</v>
      </c>
      <c r="D21" s="24">
        <v>4</v>
      </c>
      <c r="E21" s="24">
        <v>2</v>
      </c>
      <c r="F21" s="24">
        <v>1</v>
      </c>
      <c r="G21" s="24" t="s">
        <v>159</v>
      </c>
      <c r="H21" s="24" t="s">
        <v>277</v>
      </c>
      <c r="I21" s="24" t="s">
        <v>194</v>
      </c>
      <c r="J21" s="24" t="s">
        <v>298</v>
      </c>
      <c r="K21" s="24" t="s">
        <v>160</v>
      </c>
      <c r="L21">
        <f>IF(D21&lt;4,E21*2+F21+1,IF(D21=4,E21*2+F21,4))</f>
        <v>5</v>
      </c>
      <c r="M21">
        <v>1</v>
      </c>
      <c r="N21">
        <f>L21+M21</f>
        <v>6</v>
      </c>
    </row>
    <row r="22" spans="1:14" ht="13.5" thickBot="1">
      <c r="A22" s="25" t="s">
        <v>83</v>
      </c>
      <c r="B22" s="26" t="s">
        <v>347</v>
      </c>
      <c r="C22" s="27" t="s">
        <v>158</v>
      </c>
      <c r="D22" s="28">
        <v>4</v>
      </c>
      <c r="E22" s="28">
        <v>1</v>
      </c>
      <c r="F22" s="28">
        <v>1</v>
      </c>
      <c r="G22" s="28" t="s">
        <v>176</v>
      </c>
      <c r="H22" s="28" t="s">
        <v>304</v>
      </c>
      <c r="I22" s="28" t="s">
        <v>196</v>
      </c>
      <c r="J22" s="28" t="s">
        <v>180</v>
      </c>
      <c r="K22" s="28" t="s">
        <v>160</v>
      </c>
      <c r="L22">
        <f>IF(D22&lt;4,E22*2+F22,IF(D22=4,E22*2+F22,4))</f>
        <v>3</v>
      </c>
      <c r="N22">
        <f>L22+M22</f>
        <v>3</v>
      </c>
    </row>
    <row r="23" spans="1:11" ht="13.5" thickBot="1">
      <c r="A23" s="18" t="s">
        <v>70</v>
      </c>
      <c r="B23" s="19" t="s">
        <v>71</v>
      </c>
      <c r="C23" s="18" t="s">
        <v>72</v>
      </c>
      <c r="D23" s="18" t="s">
        <v>73</v>
      </c>
      <c r="E23" s="18" t="s">
        <v>74</v>
      </c>
      <c r="F23" s="18" t="s">
        <v>75</v>
      </c>
      <c r="G23" s="18" t="s">
        <v>76</v>
      </c>
      <c r="H23" s="18" t="s">
        <v>77</v>
      </c>
      <c r="I23" s="18" t="s">
        <v>78</v>
      </c>
      <c r="J23" s="18" t="s">
        <v>79</v>
      </c>
      <c r="K23" s="18" t="s">
        <v>80</v>
      </c>
    </row>
    <row r="24" spans="1:14" ht="13.5" thickBot="1">
      <c r="A24" s="21" t="s">
        <v>82</v>
      </c>
      <c r="B24" s="22" t="s">
        <v>348</v>
      </c>
      <c r="C24" s="23" t="s">
        <v>181</v>
      </c>
      <c r="D24" s="24">
        <v>3</v>
      </c>
      <c r="E24" s="24">
        <v>2</v>
      </c>
      <c r="F24" s="24">
        <v>1</v>
      </c>
      <c r="G24" s="24" t="s">
        <v>160</v>
      </c>
      <c r="H24" s="24" t="s">
        <v>190</v>
      </c>
      <c r="I24" s="24" t="s">
        <v>167</v>
      </c>
      <c r="J24" s="24" t="s">
        <v>186</v>
      </c>
      <c r="K24" s="24" t="s">
        <v>160</v>
      </c>
      <c r="L24">
        <f>IF(D24&lt;4,E24*2+F24+1,IF(D24=4,E24*2+F24,4))</f>
        <v>6</v>
      </c>
      <c r="M24">
        <v>1</v>
      </c>
      <c r="N24">
        <f>L24+M24</f>
        <v>7</v>
      </c>
    </row>
    <row r="25" spans="1:14" ht="13.5" thickBot="1">
      <c r="A25" s="25" t="s">
        <v>83</v>
      </c>
      <c r="B25" s="26" t="s">
        <v>349</v>
      </c>
      <c r="C25" s="27" t="s">
        <v>163</v>
      </c>
      <c r="D25" s="28">
        <v>3</v>
      </c>
      <c r="E25" s="28">
        <v>0</v>
      </c>
      <c r="F25" s="28">
        <v>1</v>
      </c>
      <c r="G25" s="28" t="s">
        <v>176</v>
      </c>
      <c r="H25" s="28" t="s">
        <v>191</v>
      </c>
      <c r="I25" s="28" t="s">
        <v>168</v>
      </c>
      <c r="J25" s="28" t="s">
        <v>183</v>
      </c>
      <c r="K25" s="28" t="s">
        <v>160</v>
      </c>
      <c r="L25">
        <f>IF(D25&lt;4,E25*2+F25,IF(D25=4,E25*2+F25,4))</f>
        <v>1</v>
      </c>
      <c r="N25">
        <f>L25+M25</f>
        <v>1</v>
      </c>
    </row>
    <row r="26" spans="1:11" ht="13.5" thickBot="1">
      <c r="A26" s="18" t="s">
        <v>70</v>
      </c>
      <c r="B26" s="19" t="s">
        <v>71</v>
      </c>
      <c r="C26" s="18" t="s">
        <v>72</v>
      </c>
      <c r="D26" s="18" t="s">
        <v>73</v>
      </c>
      <c r="E26" s="18" t="s">
        <v>74</v>
      </c>
      <c r="F26" s="18" t="s">
        <v>75</v>
      </c>
      <c r="G26" s="18" t="s">
        <v>76</v>
      </c>
      <c r="H26" s="18" t="s">
        <v>77</v>
      </c>
      <c r="I26" s="18" t="s">
        <v>78</v>
      </c>
      <c r="J26" s="18" t="s">
        <v>79</v>
      </c>
      <c r="K26" s="18" t="s">
        <v>80</v>
      </c>
    </row>
    <row r="27" spans="1:14" ht="13.5" thickBot="1">
      <c r="A27" s="21" t="s">
        <v>82</v>
      </c>
      <c r="B27" s="22" t="s">
        <v>252</v>
      </c>
      <c r="C27" s="23" t="s">
        <v>158</v>
      </c>
      <c r="D27" s="24">
        <v>5</v>
      </c>
      <c r="E27" s="24">
        <v>1</v>
      </c>
      <c r="F27" s="24">
        <v>3</v>
      </c>
      <c r="G27" s="24" t="s">
        <v>159</v>
      </c>
      <c r="H27" s="24" t="s">
        <v>356</v>
      </c>
      <c r="I27" s="24" t="s">
        <v>160</v>
      </c>
      <c r="J27" s="24" t="s">
        <v>278</v>
      </c>
      <c r="K27" s="24" t="s">
        <v>160</v>
      </c>
      <c r="L27">
        <f>IF(D27&lt;4,E27*2+F27+1,IF(D27=4,E27*2+F27,4))</f>
        <v>4</v>
      </c>
      <c r="M27">
        <v>1</v>
      </c>
      <c r="N27">
        <f>L27+M27</f>
        <v>5</v>
      </c>
    </row>
    <row r="28" spans="1:14" ht="13.5" thickBot="1">
      <c r="A28" s="25" t="s">
        <v>83</v>
      </c>
      <c r="B28" s="26" t="s">
        <v>350</v>
      </c>
      <c r="C28" s="27" t="s">
        <v>158</v>
      </c>
      <c r="D28" s="28">
        <v>5</v>
      </c>
      <c r="E28" s="28">
        <v>1</v>
      </c>
      <c r="F28" s="28">
        <v>3</v>
      </c>
      <c r="G28" s="28" t="s">
        <v>159</v>
      </c>
      <c r="H28" s="28" t="s">
        <v>356</v>
      </c>
      <c r="I28" s="28" t="s">
        <v>160</v>
      </c>
      <c r="J28" s="28" t="s">
        <v>278</v>
      </c>
      <c r="K28" s="28" t="s">
        <v>160</v>
      </c>
      <c r="L28">
        <f>IF(D28&lt;4,E28*2+F28,IF(D28=4,E28*2+F28,4))</f>
        <v>4</v>
      </c>
      <c r="N28">
        <f>L28+M28</f>
        <v>4</v>
      </c>
    </row>
    <row r="29" spans="1:11" ht="13.5" thickBot="1">
      <c r="A29" s="18" t="s">
        <v>70</v>
      </c>
      <c r="B29" s="19" t="s">
        <v>71</v>
      </c>
      <c r="C29" s="18" t="s">
        <v>72</v>
      </c>
      <c r="D29" s="18" t="s">
        <v>73</v>
      </c>
      <c r="E29" s="18" t="s">
        <v>74</v>
      </c>
      <c r="F29" s="18" t="s">
        <v>75</v>
      </c>
      <c r="G29" s="18" t="s">
        <v>76</v>
      </c>
      <c r="H29" s="18" t="s">
        <v>77</v>
      </c>
      <c r="I29" s="18" t="s">
        <v>78</v>
      </c>
      <c r="J29" s="18" t="s">
        <v>79</v>
      </c>
      <c r="K29" s="18" t="s">
        <v>80</v>
      </c>
    </row>
    <row r="30" spans="1:14" ht="13.5" thickBot="1">
      <c r="A30" s="21" t="s">
        <v>82</v>
      </c>
      <c r="B30" s="22" t="s">
        <v>247</v>
      </c>
      <c r="C30" s="23" t="s">
        <v>181</v>
      </c>
      <c r="D30" s="24">
        <v>3</v>
      </c>
      <c r="E30" s="24">
        <v>2</v>
      </c>
      <c r="F30" s="24">
        <v>1</v>
      </c>
      <c r="G30" s="24" t="s">
        <v>160</v>
      </c>
      <c r="H30" s="24" t="s">
        <v>193</v>
      </c>
      <c r="I30" s="24" t="s">
        <v>194</v>
      </c>
      <c r="J30" s="24" t="s">
        <v>320</v>
      </c>
      <c r="K30" s="24" t="s">
        <v>160</v>
      </c>
      <c r="L30">
        <f>IF(D30&lt;4,E30*2+F30+1,IF(D30=4,E30*2+F30,4))</f>
        <v>6</v>
      </c>
      <c r="M30">
        <v>1</v>
      </c>
      <c r="N30">
        <f>L30+M30</f>
        <v>7</v>
      </c>
    </row>
    <row r="31" spans="1:14" ht="13.5" thickBot="1">
      <c r="A31" s="25" t="s">
        <v>83</v>
      </c>
      <c r="B31" s="26" t="s">
        <v>249</v>
      </c>
      <c r="C31" s="27" t="s">
        <v>163</v>
      </c>
      <c r="D31" s="28">
        <v>3</v>
      </c>
      <c r="E31" s="28">
        <v>0</v>
      </c>
      <c r="F31" s="28">
        <v>1</v>
      </c>
      <c r="G31" s="28" t="s">
        <v>176</v>
      </c>
      <c r="H31" s="28" t="s">
        <v>195</v>
      </c>
      <c r="I31" s="28" t="s">
        <v>196</v>
      </c>
      <c r="J31" s="28" t="s">
        <v>188</v>
      </c>
      <c r="K31" s="28" t="s">
        <v>160</v>
      </c>
      <c r="L31">
        <f>IF(D31&lt;4,E31*2+F31,IF(D31=4,E31*2+F31,4))</f>
        <v>1</v>
      </c>
      <c r="N31">
        <f>L31+M31</f>
        <v>1</v>
      </c>
    </row>
    <row r="32" spans="1:11" ht="13.5" thickBot="1">
      <c r="A32" s="18" t="s">
        <v>70</v>
      </c>
      <c r="B32" s="19" t="s">
        <v>71</v>
      </c>
      <c r="C32" s="18" t="s">
        <v>72</v>
      </c>
      <c r="D32" s="18" t="s">
        <v>73</v>
      </c>
      <c r="E32" s="18" t="s">
        <v>74</v>
      </c>
      <c r="F32" s="18" t="s">
        <v>75</v>
      </c>
      <c r="G32" s="18" t="s">
        <v>76</v>
      </c>
      <c r="H32" s="18" t="s">
        <v>77</v>
      </c>
      <c r="I32" s="18" t="s">
        <v>78</v>
      </c>
      <c r="J32" s="18" t="s">
        <v>79</v>
      </c>
      <c r="K32" s="18" t="s">
        <v>80</v>
      </c>
    </row>
    <row r="33" spans="1:14" ht="13.5" thickBot="1">
      <c r="A33" s="21" t="s">
        <v>82</v>
      </c>
      <c r="B33" s="22" t="s">
        <v>253</v>
      </c>
      <c r="C33" s="23" t="s">
        <v>209</v>
      </c>
      <c r="D33" s="24">
        <v>5</v>
      </c>
      <c r="E33" s="24">
        <v>3</v>
      </c>
      <c r="F33" s="24">
        <v>0</v>
      </c>
      <c r="G33" s="24" t="s">
        <v>176</v>
      </c>
      <c r="H33" s="24" t="s">
        <v>315</v>
      </c>
      <c r="I33" s="24" t="s">
        <v>160</v>
      </c>
      <c r="J33" s="24" t="s">
        <v>293</v>
      </c>
      <c r="K33" s="24" t="s">
        <v>160</v>
      </c>
      <c r="L33">
        <f>IF(D33&lt;4,E33*2+F33+1,IF(D33=4,E33*2+F33,4))</f>
        <v>4</v>
      </c>
      <c r="M33">
        <v>1</v>
      </c>
      <c r="N33">
        <f>L33+M33</f>
        <v>5</v>
      </c>
    </row>
    <row r="34" spans="1:14" ht="13.5" thickBot="1">
      <c r="A34" s="25" t="s">
        <v>83</v>
      </c>
      <c r="B34" s="26" t="s">
        <v>258</v>
      </c>
      <c r="C34" s="27" t="s">
        <v>181</v>
      </c>
      <c r="D34" s="28">
        <v>5</v>
      </c>
      <c r="E34" s="28">
        <v>2</v>
      </c>
      <c r="F34" s="28">
        <v>0</v>
      </c>
      <c r="G34" s="28" t="s">
        <v>166</v>
      </c>
      <c r="H34" s="28" t="s">
        <v>315</v>
      </c>
      <c r="I34" s="28" t="s">
        <v>160</v>
      </c>
      <c r="J34" s="28" t="s">
        <v>293</v>
      </c>
      <c r="K34" s="28" t="s">
        <v>160</v>
      </c>
      <c r="L34">
        <f>IF(D34&lt;4,E34*2+F34,IF(D34=4,E34*2+F34,4))</f>
        <v>4</v>
      </c>
      <c r="N34">
        <f>L34+M34</f>
        <v>4</v>
      </c>
    </row>
    <row r="35" spans="1:11" ht="13.5" thickBot="1">
      <c r="A35" s="18" t="s">
        <v>70</v>
      </c>
      <c r="B35" s="19" t="s">
        <v>71</v>
      </c>
      <c r="C35" s="18" t="s">
        <v>72</v>
      </c>
      <c r="D35" s="18" t="s">
        <v>73</v>
      </c>
      <c r="E35" s="18" t="s">
        <v>74</v>
      </c>
      <c r="F35" s="18" t="s">
        <v>75</v>
      </c>
      <c r="G35" s="18" t="s">
        <v>76</v>
      </c>
      <c r="H35" s="18" t="s">
        <v>77</v>
      </c>
      <c r="I35" s="18" t="s">
        <v>78</v>
      </c>
      <c r="J35" s="18" t="s">
        <v>79</v>
      </c>
      <c r="K35" s="18" t="s">
        <v>80</v>
      </c>
    </row>
    <row r="36" spans="1:14" ht="13.5" thickBot="1">
      <c r="A36" s="21" t="s">
        <v>82</v>
      </c>
      <c r="B36" s="22" t="s">
        <v>254</v>
      </c>
      <c r="C36" s="23" t="s">
        <v>181</v>
      </c>
      <c r="D36" s="24">
        <v>3</v>
      </c>
      <c r="E36" s="24">
        <v>2</v>
      </c>
      <c r="F36" s="24">
        <v>1</v>
      </c>
      <c r="G36" s="24" t="s">
        <v>160</v>
      </c>
      <c r="H36" s="24" t="s">
        <v>190</v>
      </c>
      <c r="I36" s="24" t="s">
        <v>167</v>
      </c>
      <c r="J36" s="24" t="s">
        <v>201</v>
      </c>
      <c r="K36" s="24" t="s">
        <v>160</v>
      </c>
      <c r="L36">
        <f>IF(D36&lt;4,E36*2+F36+1,IF(D36=4,E36*2+F36,4))</f>
        <v>6</v>
      </c>
      <c r="M36">
        <v>1</v>
      </c>
      <c r="N36">
        <f>L36+M36</f>
        <v>7</v>
      </c>
    </row>
    <row r="37" spans="1:14" ht="13.5" thickBot="1">
      <c r="A37" s="25" t="s">
        <v>83</v>
      </c>
      <c r="B37" s="26" t="s">
        <v>257</v>
      </c>
      <c r="C37" s="27" t="s">
        <v>163</v>
      </c>
      <c r="D37" s="28">
        <v>3</v>
      </c>
      <c r="E37" s="28">
        <v>0</v>
      </c>
      <c r="F37" s="28">
        <v>1</v>
      </c>
      <c r="G37" s="28" t="s">
        <v>176</v>
      </c>
      <c r="H37" s="28" t="s">
        <v>191</v>
      </c>
      <c r="I37" s="28" t="s">
        <v>168</v>
      </c>
      <c r="J37" s="28" t="s">
        <v>188</v>
      </c>
      <c r="K37" s="28" t="s">
        <v>160</v>
      </c>
      <c r="L37">
        <f>IF(D37&lt;4,E37*2+F37,IF(D37=4,E37*2+F37,4))</f>
        <v>1</v>
      </c>
      <c r="N37">
        <f>L37+M37</f>
        <v>1</v>
      </c>
    </row>
    <row r="38" spans="1:11" ht="13.5" thickBot="1">
      <c r="A38" s="18" t="s">
        <v>70</v>
      </c>
      <c r="B38" s="19" t="s">
        <v>71</v>
      </c>
      <c r="C38" s="18" t="s">
        <v>72</v>
      </c>
      <c r="D38" s="18" t="s">
        <v>73</v>
      </c>
      <c r="E38" s="18" t="s">
        <v>74</v>
      </c>
      <c r="F38" s="18" t="s">
        <v>75</v>
      </c>
      <c r="G38" s="18" t="s">
        <v>76</v>
      </c>
      <c r="H38" s="18" t="s">
        <v>77</v>
      </c>
      <c r="I38" s="18" t="s">
        <v>78</v>
      </c>
      <c r="J38" s="18" t="s">
        <v>79</v>
      </c>
      <c r="K38" s="18" t="s">
        <v>80</v>
      </c>
    </row>
    <row r="39" spans="1:14" ht="13.5" thickBot="1">
      <c r="A39" s="21" t="s">
        <v>82</v>
      </c>
      <c r="B39" s="22" t="s">
        <v>262</v>
      </c>
      <c r="C39" s="23" t="s">
        <v>181</v>
      </c>
      <c r="D39" s="24">
        <v>4</v>
      </c>
      <c r="E39" s="24">
        <v>2</v>
      </c>
      <c r="F39" s="24">
        <v>1</v>
      </c>
      <c r="G39" s="24" t="s">
        <v>159</v>
      </c>
      <c r="H39" s="24" t="s">
        <v>335</v>
      </c>
      <c r="I39" s="24" t="s">
        <v>160</v>
      </c>
      <c r="J39" s="24" t="s">
        <v>300</v>
      </c>
      <c r="K39" s="24" t="s">
        <v>160</v>
      </c>
      <c r="L39">
        <f>IF(D39&lt;4,E39*2+F39+1,IF(D39=4,E39*2+F39,4))</f>
        <v>5</v>
      </c>
      <c r="M39">
        <v>1</v>
      </c>
      <c r="N39">
        <f>L39+M39</f>
        <v>6</v>
      </c>
    </row>
    <row r="40" spans="1:14" ht="13.5" thickBot="1">
      <c r="A40" s="25" t="s">
        <v>83</v>
      </c>
      <c r="B40" s="26" t="s">
        <v>267</v>
      </c>
      <c r="C40" s="27" t="s">
        <v>158</v>
      </c>
      <c r="D40" s="28">
        <v>4</v>
      </c>
      <c r="E40" s="28">
        <v>1</v>
      </c>
      <c r="F40" s="28">
        <v>1</v>
      </c>
      <c r="G40" s="28" t="s">
        <v>176</v>
      </c>
      <c r="H40" s="28" t="s">
        <v>335</v>
      </c>
      <c r="I40" s="28" t="s">
        <v>160</v>
      </c>
      <c r="J40" s="28" t="s">
        <v>300</v>
      </c>
      <c r="K40" s="28" t="s">
        <v>160</v>
      </c>
      <c r="L40">
        <f>IF(D40&lt;4,E40*2+F40,IF(D40=4,E40*2+F40,4))</f>
        <v>3</v>
      </c>
      <c r="N40">
        <f>L40+M40</f>
        <v>3</v>
      </c>
    </row>
    <row r="41" spans="1:11" ht="13.5" thickBot="1">
      <c r="A41" s="18" t="s">
        <v>70</v>
      </c>
      <c r="B41" s="19" t="s">
        <v>71</v>
      </c>
      <c r="C41" s="18" t="s">
        <v>72</v>
      </c>
      <c r="D41" s="18" t="s">
        <v>73</v>
      </c>
      <c r="E41" s="18" t="s">
        <v>74</v>
      </c>
      <c r="F41" s="18" t="s">
        <v>75</v>
      </c>
      <c r="G41" s="18" t="s">
        <v>76</v>
      </c>
      <c r="H41" s="18" t="s">
        <v>77</v>
      </c>
      <c r="I41" s="18" t="s">
        <v>78</v>
      </c>
      <c r="J41" s="18" t="s">
        <v>79</v>
      </c>
      <c r="K41" s="18" t="s">
        <v>80</v>
      </c>
    </row>
    <row r="42" spans="1:14" ht="13.5" thickBot="1">
      <c r="A42" s="21" t="s">
        <v>82</v>
      </c>
      <c r="B42" s="22" t="s">
        <v>261</v>
      </c>
      <c r="C42" s="23" t="s">
        <v>209</v>
      </c>
      <c r="D42" s="24">
        <v>4</v>
      </c>
      <c r="E42" s="24">
        <v>3</v>
      </c>
      <c r="F42" s="24">
        <v>0</v>
      </c>
      <c r="G42" s="24" t="s">
        <v>159</v>
      </c>
      <c r="H42" s="24" t="s">
        <v>306</v>
      </c>
      <c r="I42" s="24" t="s">
        <v>169</v>
      </c>
      <c r="J42" s="24" t="s">
        <v>300</v>
      </c>
      <c r="K42" s="24" t="s">
        <v>160</v>
      </c>
      <c r="L42">
        <f>IF(D42&lt;4,E42*2+F42+1,IF(D42=4,E42*2+F42,4))</f>
        <v>6</v>
      </c>
      <c r="M42">
        <v>1</v>
      </c>
      <c r="N42">
        <f>L42+M42</f>
        <v>7</v>
      </c>
    </row>
    <row r="43" spans="1:14" ht="13.5" thickBot="1">
      <c r="A43" s="25" t="s">
        <v>83</v>
      </c>
      <c r="B43" s="26" t="s">
        <v>265</v>
      </c>
      <c r="C43" s="27" t="s">
        <v>158</v>
      </c>
      <c r="D43" s="28">
        <v>4</v>
      </c>
      <c r="E43" s="28">
        <v>1</v>
      </c>
      <c r="F43" s="28">
        <v>0</v>
      </c>
      <c r="G43" s="28" t="s">
        <v>166</v>
      </c>
      <c r="H43" s="28" t="s">
        <v>323</v>
      </c>
      <c r="I43" s="28" t="s">
        <v>170</v>
      </c>
      <c r="J43" s="28" t="s">
        <v>178</v>
      </c>
      <c r="K43" s="28" t="s">
        <v>160</v>
      </c>
      <c r="L43">
        <f>IF(D43&lt;4,E43*2+F43,IF(D43=4,E43*2+F43,4))</f>
        <v>2</v>
      </c>
      <c r="N43">
        <f>L43+M43</f>
        <v>2</v>
      </c>
    </row>
    <row r="44" spans="1:11" ht="13.5" thickBot="1">
      <c r="A44" s="18" t="s">
        <v>70</v>
      </c>
      <c r="B44" s="19" t="s">
        <v>71</v>
      </c>
      <c r="C44" s="18" t="s">
        <v>72</v>
      </c>
      <c r="D44" s="18" t="s">
        <v>73</v>
      </c>
      <c r="E44" s="18" t="s">
        <v>74</v>
      </c>
      <c r="F44" s="18" t="s">
        <v>75</v>
      </c>
      <c r="G44" s="18" t="s">
        <v>76</v>
      </c>
      <c r="H44" s="18" t="s">
        <v>77</v>
      </c>
      <c r="I44" s="18" t="s">
        <v>78</v>
      </c>
      <c r="J44" s="18" t="s">
        <v>79</v>
      </c>
      <c r="K44" s="18" t="s">
        <v>80</v>
      </c>
    </row>
    <row r="45" spans="1:14" ht="13.5" thickBot="1">
      <c r="A45" s="21" t="s">
        <v>82</v>
      </c>
      <c r="B45" s="22" t="s">
        <v>273</v>
      </c>
      <c r="C45" s="23" t="s">
        <v>181</v>
      </c>
      <c r="D45" s="24">
        <v>3</v>
      </c>
      <c r="E45" s="24">
        <v>2</v>
      </c>
      <c r="F45" s="24">
        <v>1</v>
      </c>
      <c r="G45" s="24" t="s">
        <v>160</v>
      </c>
      <c r="H45" s="24" t="s">
        <v>340</v>
      </c>
      <c r="I45" s="24" t="s">
        <v>341</v>
      </c>
      <c r="J45" s="24" t="s">
        <v>201</v>
      </c>
      <c r="K45" s="24" t="s">
        <v>160</v>
      </c>
      <c r="L45">
        <f>IF(D45&lt;4,E45*2+F45+1,IF(D45=4,E45*2+F45,4))</f>
        <v>6</v>
      </c>
      <c r="M45">
        <v>1</v>
      </c>
      <c r="N45">
        <f>L45+M45</f>
        <v>7</v>
      </c>
    </row>
    <row r="46" spans="1:14" ht="13.5" thickBot="1">
      <c r="A46" s="25" t="s">
        <v>83</v>
      </c>
      <c r="B46" s="26" t="s">
        <v>268</v>
      </c>
      <c r="C46" s="27" t="s">
        <v>163</v>
      </c>
      <c r="D46" s="28">
        <v>3</v>
      </c>
      <c r="E46" s="28">
        <v>0</v>
      </c>
      <c r="F46" s="28">
        <v>1</v>
      </c>
      <c r="G46" s="28" t="s">
        <v>176</v>
      </c>
      <c r="H46" s="28" t="s">
        <v>342</v>
      </c>
      <c r="I46" s="28" t="s">
        <v>314</v>
      </c>
      <c r="J46" s="28" t="s">
        <v>343</v>
      </c>
      <c r="K46" s="28" t="s">
        <v>159</v>
      </c>
      <c r="L46">
        <f>IF(D46&lt;4,E46*2+F46,IF(D46=4,E46*2+F46,4))</f>
        <v>1</v>
      </c>
      <c r="N46">
        <f>L46+M46</f>
        <v>1</v>
      </c>
    </row>
    <row r="47" spans="1:11" ht="13.5" thickBot="1">
      <c r="A47" s="18" t="s">
        <v>70</v>
      </c>
      <c r="B47" s="19" t="s">
        <v>71</v>
      </c>
      <c r="C47" s="18" t="s">
        <v>72</v>
      </c>
      <c r="D47" s="18" t="s">
        <v>73</v>
      </c>
      <c r="E47" s="18" t="s">
        <v>74</v>
      </c>
      <c r="F47" s="18" t="s">
        <v>75</v>
      </c>
      <c r="G47" s="18" t="s">
        <v>76</v>
      </c>
      <c r="H47" s="18" t="s">
        <v>77</v>
      </c>
      <c r="I47" s="18" t="s">
        <v>78</v>
      </c>
      <c r="J47" s="18" t="s">
        <v>79</v>
      </c>
      <c r="K47" s="18" t="s">
        <v>80</v>
      </c>
    </row>
    <row r="48" spans="1:14" ht="13.5" thickBot="1">
      <c r="A48" s="21" t="s">
        <v>82</v>
      </c>
      <c r="B48" s="22" t="s">
        <v>272</v>
      </c>
      <c r="C48" s="23" t="s">
        <v>181</v>
      </c>
      <c r="D48" s="24">
        <v>3</v>
      </c>
      <c r="E48" s="24">
        <v>2</v>
      </c>
      <c r="F48" s="24">
        <v>1</v>
      </c>
      <c r="G48" s="24" t="s">
        <v>160</v>
      </c>
      <c r="H48" s="24" t="s">
        <v>197</v>
      </c>
      <c r="I48" s="24" t="s">
        <v>198</v>
      </c>
      <c r="J48" s="24" t="s">
        <v>178</v>
      </c>
      <c r="K48" s="24" t="s">
        <v>160</v>
      </c>
      <c r="L48">
        <f>IF(D48&lt;4,E48*2+F48+1,IF(D48=4,E48*2+F48,4))</f>
        <v>6</v>
      </c>
      <c r="M48">
        <v>1</v>
      </c>
      <c r="N48">
        <f>L48+M48</f>
        <v>7</v>
      </c>
    </row>
    <row r="49" spans="1:14" ht="13.5" thickBot="1">
      <c r="A49" s="25" t="s">
        <v>83</v>
      </c>
      <c r="B49" s="26" t="s">
        <v>271</v>
      </c>
      <c r="C49" s="27" t="s">
        <v>163</v>
      </c>
      <c r="D49" s="28">
        <v>3</v>
      </c>
      <c r="E49" s="28">
        <v>0</v>
      </c>
      <c r="F49" s="28">
        <v>1</v>
      </c>
      <c r="G49" s="28" t="s">
        <v>176</v>
      </c>
      <c r="H49" s="28" t="s">
        <v>199</v>
      </c>
      <c r="I49" s="28" t="s">
        <v>200</v>
      </c>
      <c r="J49" s="28" t="s">
        <v>188</v>
      </c>
      <c r="K49" s="28" t="s">
        <v>160</v>
      </c>
      <c r="L49">
        <f>IF(D49&lt;4,E49*2+F49,IF(D49=4,E49*2+F49,4))</f>
        <v>1</v>
      </c>
      <c r="N49">
        <f>L49+M49</f>
        <v>1</v>
      </c>
    </row>
    <row r="51" spans="1:14" ht="24" thickBot="1">
      <c r="A51" s="96" t="s">
        <v>98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 ht="13.5" thickBot="1">
      <c r="A52" s="18" t="s">
        <v>70</v>
      </c>
      <c r="B52" s="19" t="s">
        <v>358</v>
      </c>
      <c r="C52" s="18" t="s">
        <v>72</v>
      </c>
      <c r="D52" s="18" t="s">
        <v>73</v>
      </c>
      <c r="E52" s="18" t="s">
        <v>74</v>
      </c>
      <c r="F52" s="18" t="s">
        <v>75</v>
      </c>
      <c r="G52" s="18" t="s">
        <v>76</v>
      </c>
      <c r="H52" s="18" t="s">
        <v>77</v>
      </c>
      <c r="I52" s="18" t="s">
        <v>78</v>
      </c>
      <c r="J52" s="18" t="s">
        <v>79</v>
      </c>
      <c r="K52" s="18" t="s">
        <v>80</v>
      </c>
      <c r="L52" s="29" t="s">
        <v>86</v>
      </c>
      <c r="M52" s="29" t="s">
        <v>87</v>
      </c>
      <c r="N52" s="29" t="s">
        <v>88</v>
      </c>
    </row>
    <row r="53" spans="1:14" ht="13.5" thickBot="1">
      <c r="A53" s="21" t="s">
        <v>82</v>
      </c>
      <c r="B53" s="22" t="s">
        <v>233</v>
      </c>
      <c r="C53" s="23" t="s">
        <v>158</v>
      </c>
      <c r="D53" s="24">
        <v>4</v>
      </c>
      <c r="E53" s="24">
        <v>1</v>
      </c>
      <c r="F53" s="24">
        <v>3</v>
      </c>
      <c r="G53" s="24" t="s">
        <v>160</v>
      </c>
      <c r="H53" s="24" t="s">
        <v>182</v>
      </c>
      <c r="I53" s="24" t="s">
        <v>167</v>
      </c>
      <c r="J53" s="24" t="s">
        <v>186</v>
      </c>
      <c r="K53" s="24" t="s">
        <v>160</v>
      </c>
      <c r="L53">
        <f>IF(D53&lt;4,E53*2+F53+1,IF(D53=4,E53*2+F53,4))</f>
        <v>5</v>
      </c>
      <c r="M53">
        <v>1</v>
      </c>
      <c r="N53">
        <f>L53+M53</f>
        <v>6</v>
      </c>
    </row>
    <row r="54" spans="1:14" ht="13.5" thickBot="1">
      <c r="A54" s="25" t="s">
        <v>83</v>
      </c>
      <c r="B54" s="26" t="s">
        <v>348</v>
      </c>
      <c r="C54" s="27" t="s">
        <v>163</v>
      </c>
      <c r="D54" s="28">
        <v>4</v>
      </c>
      <c r="E54" s="28">
        <v>0</v>
      </c>
      <c r="F54" s="28">
        <v>3</v>
      </c>
      <c r="G54" s="28" t="s">
        <v>159</v>
      </c>
      <c r="H54" s="28" t="s">
        <v>184</v>
      </c>
      <c r="I54" s="28" t="s">
        <v>168</v>
      </c>
      <c r="J54" s="28" t="s">
        <v>183</v>
      </c>
      <c r="K54" s="28" t="s">
        <v>160</v>
      </c>
      <c r="L54">
        <f>IF(D54&lt;4,E54*2+F54,IF(D54=4,E54*2+F54,4))</f>
        <v>3</v>
      </c>
      <c r="N54">
        <f>L54+M54</f>
        <v>3</v>
      </c>
    </row>
    <row r="55" spans="1:11" ht="13.5" thickBot="1">
      <c r="A55" s="18" t="s">
        <v>70</v>
      </c>
      <c r="B55" s="19" t="s">
        <v>359</v>
      </c>
      <c r="C55" s="18" t="s">
        <v>72</v>
      </c>
      <c r="D55" s="18" t="s">
        <v>73</v>
      </c>
      <c r="E55" s="18" t="s">
        <v>74</v>
      </c>
      <c r="F55" s="18" t="s">
        <v>75</v>
      </c>
      <c r="G55" s="18" t="s">
        <v>76</v>
      </c>
      <c r="H55" s="18" t="s">
        <v>77</v>
      </c>
      <c r="I55" s="18" t="s">
        <v>78</v>
      </c>
      <c r="J55" s="18" t="s">
        <v>79</v>
      </c>
      <c r="K55" s="18" t="s">
        <v>80</v>
      </c>
    </row>
    <row r="56" spans="1:14" ht="13.5" thickBot="1">
      <c r="A56" s="21" t="s">
        <v>82</v>
      </c>
      <c r="B56" s="22" t="s">
        <v>346</v>
      </c>
      <c r="C56" s="23" t="s">
        <v>181</v>
      </c>
      <c r="D56" s="24">
        <v>4</v>
      </c>
      <c r="E56" s="24">
        <v>2</v>
      </c>
      <c r="F56" s="24">
        <v>1</v>
      </c>
      <c r="G56" s="24" t="s">
        <v>159</v>
      </c>
      <c r="H56" s="24" t="s">
        <v>366</v>
      </c>
      <c r="I56" s="24" t="s">
        <v>167</v>
      </c>
      <c r="J56" s="24" t="s">
        <v>186</v>
      </c>
      <c r="K56" s="24" t="s">
        <v>160</v>
      </c>
      <c r="L56">
        <f>IF(D56&lt;4,E56*2+F56+1,IF(D56=4,E56*2+F56,4))</f>
        <v>5</v>
      </c>
      <c r="M56">
        <v>1</v>
      </c>
      <c r="N56">
        <f>L56+M56</f>
        <v>6</v>
      </c>
    </row>
    <row r="57" spans="1:14" ht="13.5" thickBot="1">
      <c r="A57" s="25" t="s">
        <v>83</v>
      </c>
      <c r="B57" s="26" t="s">
        <v>232</v>
      </c>
      <c r="C57" s="27" t="s">
        <v>158</v>
      </c>
      <c r="D57" s="28">
        <v>4</v>
      </c>
      <c r="E57" s="28">
        <v>1</v>
      </c>
      <c r="F57" s="28">
        <v>1</v>
      </c>
      <c r="G57" s="28" t="s">
        <v>176</v>
      </c>
      <c r="H57" s="28" t="s">
        <v>367</v>
      </c>
      <c r="I57" s="28" t="s">
        <v>168</v>
      </c>
      <c r="J57" s="28" t="s">
        <v>183</v>
      </c>
      <c r="K57" s="28" t="s">
        <v>160</v>
      </c>
      <c r="L57">
        <f>IF(D57&lt;4,E57*2+F57,IF(D57=4,E57*2+F57,4))</f>
        <v>3</v>
      </c>
      <c r="N57">
        <f>L57+M57</f>
        <v>3</v>
      </c>
    </row>
    <row r="58" spans="1:11" ht="13.5" thickBot="1">
      <c r="A58" s="18" t="s">
        <v>70</v>
      </c>
      <c r="B58" s="19" t="s">
        <v>360</v>
      </c>
      <c r="C58" s="18" t="s">
        <v>72</v>
      </c>
      <c r="D58" s="18" t="s">
        <v>73</v>
      </c>
      <c r="E58" s="18" t="s">
        <v>74</v>
      </c>
      <c r="F58" s="18" t="s">
        <v>75</v>
      </c>
      <c r="G58" s="18" t="s">
        <v>76</v>
      </c>
      <c r="H58" s="18" t="s">
        <v>77</v>
      </c>
      <c r="I58" s="18" t="s">
        <v>78</v>
      </c>
      <c r="J58" s="18" t="s">
        <v>79</v>
      </c>
      <c r="K58" s="18" t="s">
        <v>80</v>
      </c>
    </row>
    <row r="59" spans="1:14" ht="13.5" thickBot="1">
      <c r="A59" s="21" t="s">
        <v>82</v>
      </c>
      <c r="B59" s="22" t="s">
        <v>331</v>
      </c>
      <c r="C59" s="23" t="s">
        <v>181</v>
      </c>
      <c r="D59" s="24">
        <v>3</v>
      </c>
      <c r="E59" s="24">
        <v>2</v>
      </c>
      <c r="F59" s="24">
        <v>1</v>
      </c>
      <c r="G59" s="24" t="s">
        <v>160</v>
      </c>
      <c r="H59" s="24" t="s">
        <v>368</v>
      </c>
      <c r="I59" s="24" t="s">
        <v>167</v>
      </c>
      <c r="J59" s="24" t="s">
        <v>186</v>
      </c>
      <c r="K59" s="24" t="s">
        <v>160</v>
      </c>
      <c r="L59">
        <f>IF(D59&lt;4,E59*2+F59+1,IF(D59=4,E59*2+F59,4))</f>
        <v>6</v>
      </c>
      <c r="M59">
        <v>1</v>
      </c>
      <c r="N59">
        <f>L59+M59</f>
        <v>7</v>
      </c>
    </row>
    <row r="60" spans="1:14" ht="13.5" thickBot="1">
      <c r="A60" s="25" t="s">
        <v>83</v>
      </c>
      <c r="B60" s="26" t="s">
        <v>241</v>
      </c>
      <c r="C60" s="27" t="s">
        <v>163</v>
      </c>
      <c r="D60" s="28">
        <v>3</v>
      </c>
      <c r="E60" s="28">
        <v>0</v>
      </c>
      <c r="F60" s="28">
        <v>1</v>
      </c>
      <c r="G60" s="28" t="s">
        <v>176</v>
      </c>
      <c r="H60" s="28" t="s">
        <v>369</v>
      </c>
      <c r="I60" s="28" t="s">
        <v>168</v>
      </c>
      <c r="J60" s="28" t="s">
        <v>183</v>
      </c>
      <c r="K60" s="28" t="s">
        <v>160</v>
      </c>
      <c r="L60">
        <f>IF(D60&lt;4,E60*2+F60,IF(D60=4,E60*2+F60,4))</f>
        <v>1</v>
      </c>
      <c r="N60">
        <f>L60+M60</f>
        <v>1</v>
      </c>
    </row>
    <row r="61" spans="1:11" ht="13.5" thickBot="1">
      <c r="A61" s="18" t="s">
        <v>70</v>
      </c>
      <c r="B61" s="19" t="s">
        <v>361</v>
      </c>
      <c r="C61" s="18" t="s">
        <v>72</v>
      </c>
      <c r="D61" s="18" t="s">
        <v>73</v>
      </c>
      <c r="E61" s="18" t="s">
        <v>74</v>
      </c>
      <c r="F61" s="18" t="s">
        <v>75</v>
      </c>
      <c r="G61" s="18" t="s">
        <v>76</v>
      </c>
      <c r="H61" s="18" t="s">
        <v>77</v>
      </c>
      <c r="I61" s="18" t="s">
        <v>78</v>
      </c>
      <c r="J61" s="18" t="s">
        <v>79</v>
      </c>
      <c r="K61" s="18" t="s">
        <v>80</v>
      </c>
    </row>
    <row r="62" spans="1:14" ht="13.5" thickBot="1">
      <c r="A62" s="21" t="s">
        <v>82</v>
      </c>
      <c r="B62" s="22" t="s">
        <v>345</v>
      </c>
      <c r="C62" s="23" t="s">
        <v>209</v>
      </c>
      <c r="D62" s="24">
        <v>4</v>
      </c>
      <c r="E62" s="24">
        <v>3</v>
      </c>
      <c r="F62" s="24">
        <v>0</v>
      </c>
      <c r="G62" s="24" t="s">
        <v>159</v>
      </c>
      <c r="H62" s="24" t="s">
        <v>221</v>
      </c>
      <c r="I62" s="24" t="s">
        <v>169</v>
      </c>
      <c r="J62" s="24" t="s">
        <v>201</v>
      </c>
      <c r="K62" s="24" t="s">
        <v>160</v>
      </c>
      <c r="L62">
        <f>IF(D62&lt;4,E62*2+F62+1,IF(D62=4,E62*2+F62,4))</f>
        <v>6</v>
      </c>
      <c r="M62">
        <v>1</v>
      </c>
      <c r="N62">
        <f>L62+M62</f>
        <v>7</v>
      </c>
    </row>
    <row r="63" spans="1:14" ht="13.5" thickBot="1">
      <c r="A63" s="25" t="s">
        <v>83</v>
      </c>
      <c r="B63" s="26" t="s">
        <v>237</v>
      </c>
      <c r="C63" s="27" t="s">
        <v>158</v>
      </c>
      <c r="D63" s="28">
        <v>4</v>
      </c>
      <c r="E63" s="28">
        <v>1</v>
      </c>
      <c r="F63" s="28">
        <v>0</v>
      </c>
      <c r="G63" s="28" t="s">
        <v>166</v>
      </c>
      <c r="H63" s="28" t="s">
        <v>370</v>
      </c>
      <c r="I63" s="28" t="s">
        <v>170</v>
      </c>
      <c r="J63" s="28" t="s">
        <v>186</v>
      </c>
      <c r="K63" s="28" t="s">
        <v>160</v>
      </c>
      <c r="L63">
        <f>IF(D63&lt;4,E63*2+F63,IF(D63=4,E63*2+F63,4))</f>
        <v>2</v>
      </c>
      <c r="N63">
        <f>L63+M63</f>
        <v>2</v>
      </c>
    </row>
    <row r="64" spans="1:11" ht="13.5" thickBot="1">
      <c r="A64" s="18" t="s">
        <v>70</v>
      </c>
      <c r="B64" s="19" t="s">
        <v>362</v>
      </c>
      <c r="C64" s="18" t="s">
        <v>72</v>
      </c>
      <c r="D64" s="18" t="s">
        <v>73</v>
      </c>
      <c r="E64" s="18" t="s">
        <v>74</v>
      </c>
      <c r="F64" s="18" t="s">
        <v>75</v>
      </c>
      <c r="G64" s="18" t="s">
        <v>76</v>
      </c>
      <c r="H64" s="18" t="s">
        <v>77</v>
      </c>
      <c r="I64" s="18" t="s">
        <v>78</v>
      </c>
      <c r="J64" s="18" t="s">
        <v>79</v>
      </c>
      <c r="K64" s="18" t="s">
        <v>80</v>
      </c>
    </row>
    <row r="65" spans="1:14" ht="13.5" thickBot="1">
      <c r="A65" s="21" t="s">
        <v>82</v>
      </c>
      <c r="B65" s="22" t="s">
        <v>252</v>
      </c>
      <c r="C65" s="23" t="s">
        <v>181</v>
      </c>
      <c r="D65" s="24">
        <v>4</v>
      </c>
      <c r="E65" s="24">
        <v>2</v>
      </c>
      <c r="F65" s="24">
        <v>1</v>
      </c>
      <c r="G65" s="24" t="s">
        <v>159</v>
      </c>
      <c r="H65" s="24" t="s">
        <v>351</v>
      </c>
      <c r="I65" s="24" t="s">
        <v>161</v>
      </c>
      <c r="J65" s="24" t="s">
        <v>192</v>
      </c>
      <c r="K65" s="24" t="s">
        <v>160</v>
      </c>
      <c r="L65">
        <f>IF(D65&lt;4,E65*2+F65+1,IF(D65=4,E65*2+F65,4))</f>
        <v>5</v>
      </c>
      <c r="M65">
        <v>1</v>
      </c>
      <c r="N65">
        <f>L65+M65</f>
        <v>6</v>
      </c>
    </row>
    <row r="66" spans="1:14" ht="13.5" thickBot="1">
      <c r="A66" s="25" t="s">
        <v>83</v>
      </c>
      <c r="B66" s="26" t="s">
        <v>272</v>
      </c>
      <c r="C66" s="27" t="s">
        <v>158</v>
      </c>
      <c r="D66" s="28">
        <v>4</v>
      </c>
      <c r="E66" s="28">
        <v>1</v>
      </c>
      <c r="F66" s="28">
        <v>1</v>
      </c>
      <c r="G66" s="28" t="s">
        <v>176</v>
      </c>
      <c r="H66" s="28" t="s">
        <v>353</v>
      </c>
      <c r="I66" s="28" t="s">
        <v>164</v>
      </c>
      <c r="J66" s="28" t="s">
        <v>188</v>
      </c>
      <c r="K66" s="28" t="s">
        <v>160</v>
      </c>
      <c r="L66">
        <f>IF(D66&lt;4,E66*2+F66,IF(D66=4,E66*2+F66,4))</f>
        <v>3</v>
      </c>
      <c r="N66">
        <f>L66+M66</f>
        <v>3</v>
      </c>
    </row>
    <row r="67" spans="1:11" ht="13.5" thickBot="1">
      <c r="A67" s="18" t="s">
        <v>70</v>
      </c>
      <c r="B67" s="19" t="s">
        <v>363</v>
      </c>
      <c r="C67" s="18" t="s">
        <v>72</v>
      </c>
      <c r="D67" s="18" t="s">
        <v>73</v>
      </c>
      <c r="E67" s="18" t="s">
        <v>74</v>
      </c>
      <c r="F67" s="18" t="s">
        <v>75</v>
      </c>
      <c r="G67" s="18" t="s">
        <v>76</v>
      </c>
      <c r="H67" s="18" t="s">
        <v>77</v>
      </c>
      <c r="I67" s="18" t="s">
        <v>78</v>
      </c>
      <c r="J67" s="18" t="s">
        <v>79</v>
      </c>
      <c r="K67" s="18" t="s">
        <v>80</v>
      </c>
    </row>
    <row r="68" spans="1:14" ht="13.5" thickBot="1">
      <c r="A68" s="21" t="s">
        <v>82</v>
      </c>
      <c r="B68" s="22" t="s">
        <v>273</v>
      </c>
      <c r="C68" s="23" t="s">
        <v>181</v>
      </c>
      <c r="D68" s="24">
        <v>5</v>
      </c>
      <c r="E68" s="24">
        <v>2</v>
      </c>
      <c r="F68" s="24">
        <v>2</v>
      </c>
      <c r="G68" s="24" t="s">
        <v>159</v>
      </c>
      <c r="H68" s="24" t="s">
        <v>208</v>
      </c>
      <c r="I68" s="24" t="s">
        <v>161</v>
      </c>
      <c r="J68" s="24" t="s">
        <v>371</v>
      </c>
      <c r="K68" s="24" t="s">
        <v>160</v>
      </c>
      <c r="L68">
        <f>IF(D68&lt;4,E68*2+F68+1,IF(D68=4,E68*2+F68,4))</f>
        <v>4</v>
      </c>
      <c r="M68">
        <v>1</v>
      </c>
      <c r="N68">
        <f>L68+M68</f>
        <v>5</v>
      </c>
    </row>
    <row r="69" spans="1:14" ht="13.5" thickBot="1">
      <c r="A69" s="25" t="s">
        <v>83</v>
      </c>
      <c r="B69" s="26" t="s">
        <v>247</v>
      </c>
      <c r="C69" s="27" t="s">
        <v>158</v>
      </c>
      <c r="D69" s="28">
        <v>5</v>
      </c>
      <c r="E69" s="28">
        <v>1</v>
      </c>
      <c r="F69" s="28">
        <v>2</v>
      </c>
      <c r="G69" s="28" t="s">
        <v>176</v>
      </c>
      <c r="H69" s="28" t="s">
        <v>372</v>
      </c>
      <c r="I69" s="28" t="s">
        <v>164</v>
      </c>
      <c r="J69" s="28" t="s">
        <v>320</v>
      </c>
      <c r="K69" s="28" t="s">
        <v>160</v>
      </c>
      <c r="L69">
        <f>IF(D69&lt;4,E69*2+F69,IF(D69=4,E69*2+F69,4))</f>
        <v>4</v>
      </c>
      <c r="N69">
        <f>L69+M69</f>
        <v>4</v>
      </c>
    </row>
    <row r="70" spans="1:11" ht="13.5" thickBot="1">
      <c r="A70" s="18" t="s">
        <v>70</v>
      </c>
      <c r="B70" s="19" t="s">
        <v>364</v>
      </c>
      <c r="C70" s="18" t="s">
        <v>72</v>
      </c>
      <c r="D70" s="18" t="s">
        <v>73</v>
      </c>
      <c r="E70" s="18" t="s">
        <v>74</v>
      </c>
      <c r="F70" s="18" t="s">
        <v>75</v>
      </c>
      <c r="G70" s="18" t="s">
        <v>76</v>
      </c>
      <c r="H70" s="18" t="s">
        <v>77</v>
      </c>
      <c r="I70" s="18" t="s">
        <v>78</v>
      </c>
      <c r="J70" s="18" t="s">
        <v>79</v>
      </c>
      <c r="K70" s="18" t="s">
        <v>80</v>
      </c>
    </row>
    <row r="71" spans="1:14" ht="13.5" thickBot="1">
      <c r="A71" s="21" t="s">
        <v>82</v>
      </c>
      <c r="B71" s="22" t="s">
        <v>253</v>
      </c>
      <c r="C71" s="23" t="s">
        <v>181</v>
      </c>
      <c r="D71" s="24">
        <v>5</v>
      </c>
      <c r="E71" s="24">
        <v>2</v>
      </c>
      <c r="F71" s="24">
        <v>2</v>
      </c>
      <c r="G71" s="24" t="s">
        <v>159</v>
      </c>
      <c r="H71" s="24" t="s">
        <v>366</v>
      </c>
      <c r="I71" s="24" t="s">
        <v>167</v>
      </c>
      <c r="J71" s="24" t="s">
        <v>352</v>
      </c>
      <c r="K71" s="24" t="s">
        <v>160</v>
      </c>
      <c r="L71">
        <f>IF(D71&lt;4,E71*2+F71+1,IF(D71=4,E71*2+F71,4))</f>
        <v>4</v>
      </c>
      <c r="M71">
        <v>1</v>
      </c>
      <c r="N71">
        <f>L71+M71</f>
        <v>5</v>
      </c>
    </row>
    <row r="72" spans="1:14" ht="13.5" thickBot="1">
      <c r="A72" s="25" t="s">
        <v>83</v>
      </c>
      <c r="B72" s="26" t="s">
        <v>261</v>
      </c>
      <c r="C72" s="27" t="s">
        <v>158</v>
      </c>
      <c r="D72" s="28">
        <v>5</v>
      </c>
      <c r="E72" s="28">
        <v>1</v>
      </c>
      <c r="F72" s="28">
        <v>2</v>
      </c>
      <c r="G72" s="28" t="s">
        <v>176</v>
      </c>
      <c r="H72" s="28" t="s">
        <v>367</v>
      </c>
      <c r="I72" s="28" t="s">
        <v>168</v>
      </c>
      <c r="J72" s="28" t="s">
        <v>300</v>
      </c>
      <c r="K72" s="28" t="s">
        <v>160</v>
      </c>
      <c r="L72">
        <f>IF(D72&lt;4,E72*2+F72,IF(D72=4,E72*2+F72,4))</f>
        <v>4</v>
      </c>
      <c r="N72">
        <f>L72+M72</f>
        <v>4</v>
      </c>
    </row>
    <row r="73" spans="1:11" ht="13.5" thickBot="1">
      <c r="A73" s="18" t="s">
        <v>70</v>
      </c>
      <c r="B73" s="19" t="s">
        <v>365</v>
      </c>
      <c r="C73" s="18" t="s">
        <v>72</v>
      </c>
      <c r="D73" s="18" t="s">
        <v>73</v>
      </c>
      <c r="E73" s="18" t="s">
        <v>74</v>
      </c>
      <c r="F73" s="18" t="s">
        <v>75</v>
      </c>
      <c r="G73" s="18" t="s">
        <v>76</v>
      </c>
      <c r="H73" s="18" t="s">
        <v>77</v>
      </c>
      <c r="I73" s="18" t="s">
        <v>78</v>
      </c>
      <c r="J73" s="18" t="s">
        <v>79</v>
      </c>
      <c r="K73" s="18" t="s">
        <v>80</v>
      </c>
    </row>
    <row r="74" spans="1:14" ht="13.5" thickBot="1">
      <c r="A74" s="21" t="s">
        <v>82</v>
      </c>
      <c r="B74" s="22" t="s">
        <v>262</v>
      </c>
      <c r="C74" s="23" t="s">
        <v>181</v>
      </c>
      <c r="D74" s="24">
        <v>3</v>
      </c>
      <c r="E74" s="24">
        <v>2</v>
      </c>
      <c r="F74" s="24">
        <v>1</v>
      </c>
      <c r="G74" s="24" t="s">
        <v>160</v>
      </c>
      <c r="H74" s="24" t="s">
        <v>368</v>
      </c>
      <c r="I74" s="24" t="s">
        <v>167</v>
      </c>
      <c r="J74" s="24" t="s">
        <v>183</v>
      </c>
      <c r="K74" s="24" t="s">
        <v>160</v>
      </c>
      <c r="L74">
        <f>IF(D74&lt;4,E74*2+F74+1,IF(D74=4,E74*2+F74,4))</f>
        <v>6</v>
      </c>
      <c r="M74">
        <v>1</v>
      </c>
      <c r="N74">
        <f>L74+M74</f>
        <v>7</v>
      </c>
    </row>
    <row r="75" spans="1:14" ht="13.5" thickBot="1">
      <c r="A75" s="25" t="s">
        <v>83</v>
      </c>
      <c r="B75" s="26" t="s">
        <v>254</v>
      </c>
      <c r="C75" s="27" t="s">
        <v>163</v>
      </c>
      <c r="D75" s="28">
        <v>3</v>
      </c>
      <c r="E75" s="28">
        <v>0</v>
      </c>
      <c r="F75" s="28">
        <v>1</v>
      </c>
      <c r="G75" s="28" t="s">
        <v>176</v>
      </c>
      <c r="H75" s="28" t="s">
        <v>369</v>
      </c>
      <c r="I75" s="28" t="s">
        <v>168</v>
      </c>
      <c r="J75" s="28" t="s">
        <v>185</v>
      </c>
      <c r="K75" s="28" t="s">
        <v>160</v>
      </c>
      <c r="L75">
        <f>IF(D75&lt;4,E75*2+F75,IF(D75=4,E75*2+F75,4))</f>
        <v>1</v>
      </c>
      <c r="N75">
        <f>L75+M75</f>
        <v>1</v>
      </c>
    </row>
    <row r="77" spans="1:14" ht="24" thickBot="1">
      <c r="A77" s="96" t="s">
        <v>373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14" ht="13.5" thickBot="1">
      <c r="A78" s="18" t="s">
        <v>70</v>
      </c>
      <c r="B78" s="19" t="s">
        <v>374</v>
      </c>
      <c r="C78" s="18" t="s">
        <v>72</v>
      </c>
      <c r="D78" s="18" t="s">
        <v>73</v>
      </c>
      <c r="E78" s="18" t="s">
        <v>74</v>
      </c>
      <c r="F78" s="18" t="s">
        <v>75</v>
      </c>
      <c r="G78" s="18" t="s">
        <v>76</v>
      </c>
      <c r="H78" s="18" t="s">
        <v>77</v>
      </c>
      <c r="I78" s="18" t="s">
        <v>78</v>
      </c>
      <c r="J78" s="18" t="s">
        <v>79</v>
      </c>
      <c r="K78" s="18" t="s">
        <v>80</v>
      </c>
      <c r="L78" s="29" t="s">
        <v>86</v>
      </c>
      <c r="M78" s="29" t="s">
        <v>87</v>
      </c>
      <c r="N78" s="29" t="s">
        <v>88</v>
      </c>
    </row>
    <row r="79" spans="1:14" ht="13.5" thickBot="1">
      <c r="A79" s="21" t="s">
        <v>82</v>
      </c>
      <c r="B79" s="22" t="s">
        <v>233</v>
      </c>
      <c r="C79" s="23" t="s">
        <v>209</v>
      </c>
      <c r="D79" s="24">
        <v>4</v>
      </c>
      <c r="E79" s="24">
        <v>3</v>
      </c>
      <c r="F79" s="24">
        <v>0</v>
      </c>
      <c r="G79" s="24" t="s">
        <v>159</v>
      </c>
      <c r="H79" s="24" t="s">
        <v>336</v>
      </c>
      <c r="I79" s="24" t="s">
        <v>296</v>
      </c>
      <c r="J79" s="24" t="s">
        <v>320</v>
      </c>
      <c r="K79" s="24" t="s">
        <v>160</v>
      </c>
      <c r="L79">
        <f>IF(D79&lt;4,E79*2+F79+1,IF(D79=4,E79*2+F79,4))</f>
        <v>6</v>
      </c>
      <c r="M79">
        <v>1</v>
      </c>
      <c r="N79">
        <f>L79+M79</f>
        <v>7</v>
      </c>
    </row>
    <row r="80" spans="1:14" ht="13.5" thickBot="1">
      <c r="A80" s="25" t="s">
        <v>83</v>
      </c>
      <c r="B80" s="26" t="s">
        <v>262</v>
      </c>
      <c r="C80" s="27" t="s">
        <v>158</v>
      </c>
      <c r="D80" s="28">
        <v>4</v>
      </c>
      <c r="E80" s="28">
        <v>1</v>
      </c>
      <c r="F80" s="28">
        <v>0</v>
      </c>
      <c r="G80" s="28" t="s">
        <v>166</v>
      </c>
      <c r="H80" s="28" t="s">
        <v>337</v>
      </c>
      <c r="I80" s="28" t="s">
        <v>338</v>
      </c>
      <c r="J80" s="28" t="s">
        <v>186</v>
      </c>
      <c r="K80" s="28" t="s">
        <v>160</v>
      </c>
      <c r="L80">
        <f>IF(D80&lt;4,E80*2+F80,IF(D80=4,E80*2+F80,4))</f>
        <v>2</v>
      </c>
      <c r="N80">
        <f>L80+M80</f>
        <v>2</v>
      </c>
    </row>
    <row r="81" spans="1:11" ht="13.5" thickBot="1">
      <c r="A81" s="18" t="s">
        <v>70</v>
      </c>
      <c r="B81" s="19" t="s">
        <v>375</v>
      </c>
      <c r="C81" s="18" t="s">
        <v>72</v>
      </c>
      <c r="D81" s="18" t="s">
        <v>73</v>
      </c>
      <c r="E81" s="18" t="s">
        <v>74</v>
      </c>
      <c r="F81" s="18" t="s">
        <v>75</v>
      </c>
      <c r="G81" s="18" t="s">
        <v>76</v>
      </c>
      <c r="H81" s="18" t="s">
        <v>77</v>
      </c>
      <c r="I81" s="18" t="s">
        <v>78</v>
      </c>
      <c r="J81" s="18" t="s">
        <v>79</v>
      </c>
      <c r="K81" s="18" t="s">
        <v>80</v>
      </c>
    </row>
    <row r="82" spans="1:14" ht="13.5" thickBot="1">
      <c r="A82" s="21" t="s">
        <v>82</v>
      </c>
      <c r="B82" s="22" t="s">
        <v>346</v>
      </c>
      <c r="C82" s="23" t="s">
        <v>181</v>
      </c>
      <c r="D82" s="24">
        <v>5</v>
      </c>
      <c r="E82" s="24">
        <v>2</v>
      </c>
      <c r="F82" s="24">
        <v>2</v>
      </c>
      <c r="G82" s="24" t="s">
        <v>159</v>
      </c>
      <c r="H82" s="24" t="s">
        <v>204</v>
      </c>
      <c r="I82" s="24" t="s">
        <v>161</v>
      </c>
      <c r="J82" s="24" t="s">
        <v>298</v>
      </c>
      <c r="K82" s="24" t="s">
        <v>160</v>
      </c>
      <c r="L82">
        <f>IF(D82&lt;4,E82*2+F82+1,IF(D82=4,E82*2+F82,4))</f>
        <v>4</v>
      </c>
      <c r="M82">
        <v>1</v>
      </c>
      <c r="N82">
        <f>L82+M82</f>
        <v>5</v>
      </c>
    </row>
    <row r="83" spans="1:14" ht="13.5" thickBot="1">
      <c r="A83" s="25" t="s">
        <v>83</v>
      </c>
      <c r="B83" s="26" t="s">
        <v>253</v>
      </c>
      <c r="C83" s="27" t="s">
        <v>158</v>
      </c>
      <c r="D83" s="28">
        <v>5</v>
      </c>
      <c r="E83" s="28">
        <v>1</v>
      </c>
      <c r="F83" s="28">
        <v>2</v>
      </c>
      <c r="G83" s="28" t="s">
        <v>176</v>
      </c>
      <c r="H83" s="28" t="s">
        <v>205</v>
      </c>
      <c r="I83" s="28" t="s">
        <v>164</v>
      </c>
      <c r="J83" s="28" t="s">
        <v>300</v>
      </c>
      <c r="K83" s="28" t="s">
        <v>160</v>
      </c>
      <c r="L83">
        <f>IF(D83&lt;4,E83*2+F83,IF(D83=4,E83*2+F83,4))</f>
        <v>4</v>
      </c>
      <c r="N83">
        <f>L83+M83</f>
        <v>4</v>
      </c>
    </row>
    <row r="84" spans="1:11" ht="13.5" thickBot="1">
      <c r="A84" s="18" t="s">
        <v>70</v>
      </c>
      <c r="B84" s="19" t="s">
        <v>376</v>
      </c>
      <c r="C84" s="18" t="s">
        <v>72</v>
      </c>
      <c r="D84" s="18" t="s">
        <v>73</v>
      </c>
      <c r="E84" s="18" t="s">
        <v>74</v>
      </c>
      <c r="F84" s="18" t="s">
        <v>75</v>
      </c>
      <c r="G84" s="18" t="s">
        <v>76</v>
      </c>
      <c r="H84" s="18" t="s">
        <v>77</v>
      </c>
      <c r="I84" s="18" t="s">
        <v>78</v>
      </c>
      <c r="J84" s="18" t="s">
        <v>79</v>
      </c>
      <c r="K84" s="18" t="s">
        <v>80</v>
      </c>
    </row>
    <row r="85" spans="1:14" ht="13.5" thickBot="1">
      <c r="A85" s="21" t="s">
        <v>82</v>
      </c>
      <c r="B85" s="22" t="s">
        <v>331</v>
      </c>
      <c r="C85" s="23" t="s">
        <v>158</v>
      </c>
      <c r="D85" s="24">
        <v>5</v>
      </c>
      <c r="E85" s="24">
        <v>1</v>
      </c>
      <c r="F85" s="24">
        <v>3</v>
      </c>
      <c r="G85" s="24" t="s">
        <v>159</v>
      </c>
      <c r="H85" s="24" t="s">
        <v>355</v>
      </c>
      <c r="I85" s="24" t="s">
        <v>161</v>
      </c>
      <c r="J85" s="24" t="s">
        <v>180</v>
      </c>
      <c r="K85" s="24" t="s">
        <v>160</v>
      </c>
      <c r="L85">
        <f>IF(D85&lt;4,E85*2+F85+1,IF(D85=4,E85*2+F85,4))</f>
        <v>4</v>
      </c>
      <c r="M85">
        <v>1</v>
      </c>
      <c r="N85">
        <f>L85+M85</f>
        <v>5</v>
      </c>
    </row>
    <row r="86" spans="1:14" ht="13.5" thickBot="1">
      <c r="A86" s="25" t="s">
        <v>83</v>
      </c>
      <c r="B86" s="26" t="s">
        <v>273</v>
      </c>
      <c r="C86" s="27" t="s">
        <v>158</v>
      </c>
      <c r="D86" s="28">
        <v>5</v>
      </c>
      <c r="E86" s="28">
        <v>1</v>
      </c>
      <c r="F86" s="28">
        <v>3</v>
      </c>
      <c r="G86" s="28" t="s">
        <v>159</v>
      </c>
      <c r="H86" s="28" t="s">
        <v>354</v>
      </c>
      <c r="I86" s="28" t="s">
        <v>164</v>
      </c>
      <c r="J86" s="28" t="s">
        <v>201</v>
      </c>
      <c r="K86" s="28" t="s">
        <v>160</v>
      </c>
      <c r="L86">
        <f>IF(D86&lt;4,E86*2+F86,IF(D86=4,E86*2+F86,4))</f>
        <v>4</v>
      </c>
      <c r="N86">
        <f>L86+M86</f>
        <v>4</v>
      </c>
    </row>
    <row r="87" spans="1:11" ht="13.5" thickBot="1">
      <c r="A87" s="18" t="s">
        <v>70</v>
      </c>
      <c r="B87" s="19" t="s">
        <v>377</v>
      </c>
      <c r="C87" s="18" t="s">
        <v>72</v>
      </c>
      <c r="D87" s="18" t="s">
        <v>73</v>
      </c>
      <c r="E87" s="18" t="s">
        <v>74</v>
      </c>
      <c r="F87" s="18" t="s">
        <v>75</v>
      </c>
      <c r="G87" s="18" t="s">
        <v>76</v>
      </c>
      <c r="H87" s="18" t="s">
        <v>77</v>
      </c>
      <c r="I87" s="18" t="s">
        <v>78</v>
      </c>
      <c r="J87" s="18" t="s">
        <v>79</v>
      </c>
      <c r="K87" s="18" t="s">
        <v>80</v>
      </c>
    </row>
    <row r="88" spans="1:14" ht="13.5" thickBot="1">
      <c r="A88" s="21" t="s">
        <v>82</v>
      </c>
      <c r="B88" s="22" t="s">
        <v>252</v>
      </c>
      <c r="C88" s="23" t="s">
        <v>181</v>
      </c>
      <c r="D88" s="24">
        <v>3</v>
      </c>
      <c r="E88" s="24">
        <v>2</v>
      </c>
      <c r="F88" s="24">
        <v>1</v>
      </c>
      <c r="G88" s="24" t="s">
        <v>160</v>
      </c>
      <c r="H88" s="24" t="s">
        <v>193</v>
      </c>
      <c r="I88" s="24" t="s">
        <v>194</v>
      </c>
      <c r="J88" s="24" t="s">
        <v>201</v>
      </c>
      <c r="K88" s="24" t="s">
        <v>160</v>
      </c>
      <c r="L88">
        <f>IF(D88&lt;4,E88*2+F88+1,IF(D88=4,E88*2+F88,4))</f>
        <v>6</v>
      </c>
      <c r="M88">
        <v>1</v>
      </c>
      <c r="N88">
        <f>L88+M88</f>
        <v>7</v>
      </c>
    </row>
    <row r="89" spans="1:14" ht="13.5" thickBot="1">
      <c r="A89" s="25" t="s">
        <v>83</v>
      </c>
      <c r="B89" s="26" t="s">
        <v>345</v>
      </c>
      <c r="C89" s="27" t="s">
        <v>163</v>
      </c>
      <c r="D89" s="28">
        <v>3</v>
      </c>
      <c r="E89" s="28">
        <v>0</v>
      </c>
      <c r="F89" s="28">
        <v>1</v>
      </c>
      <c r="G89" s="28" t="s">
        <v>176</v>
      </c>
      <c r="H89" s="28" t="s">
        <v>195</v>
      </c>
      <c r="I89" s="28" t="s">
        <v>196</v>
      </c>
      <c r="J89" s="28" t="s">
        <v>183</v>
      </c>
      <c r="K89" s="28" t="s">
        <v>160</v>
      </c>
      <c r="L89">
        <f>IF(D89&lt;4,E89*2+F89,IF(D89=4,E89*2+F89,4))</f>
        <v>1</v>
      </c>
      <c r="N89">
        <f>L89+M89</f>
        <v>1</v>
      </c>
    </row>
    <row r="91" spans="1:14" ht="24" thickBot="1">
      <c r="A91" s="96" t="s">
        <v>380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1:14" ht="13.5" thickBot="1">
      <c r="A92" s="18" t="s">
        <v>70</v>
      </c>
      <c r="B92" s="19" t="s">
        <v>71</v>
      </c>
      <c r="C92" s="18" t="s">
        <v>72</v>
      </c>
      <c r="D92" s="18" t="s">
        <v>73</v>
      </c>
      <c r="E92" s="18" t="s">
        <v>74</v>
      </c>
      <c r="F92" s="18" t="s">
        <v>75</v>
      </c>
      <c r="G92" s="18" t="s">
        <v>76</v>
      </c>
      <c r="H92" s="18" t="s">
        <v>77</v>
      </c>
      <c r="I92" s="18" t="s">
        <v>78</v>
      </c>
      <c r="J92" s="18" t="s">
        <v>79</v>
      </c>
      <c r="K92" s="18" t="s">
        <v>80</v>
      </c>
      <c r="L92" s="29" t="s">
        <v>86</v>
      </c>
      <c r="M92" s="29" t="s">
        <v>87</v>
      </c>
      <c r="N92" s="29" t="s">
        <v>88</v>
      </c>
    </row>
    <row r="93" spans="1:14" ht="13.5" thickBot="1">
      <c r="A93" s="21" t="s">
        <v>82</v>
      </c>
      <c r="B93" s="22" t="s">
        <v>252</v>
      </c>
      <c r="C93" s="23" t="s">
        <v>181</v>
      </c>
      <c r="D93" s="24">
        <v>3</v>
      </c>
      <c r="E93" s="24">
        <v>2</v>
      </c>
      <c r="F93" s="24">
        <v>1</v>
      </c>
      <c r="G93" s="24" t="s">
        <v>160</v>
      </c>
      <c r="H93" s="24" t="s">
        <v>190</v>
      </c>
      <c r="I93" s="24" t="s">
        <v>167</v>
      </c>
      <c r="J93" s="24" t="s">
        <v>186</v>
      </c>
      <c r="K93" s="24" t="s">
        <v>160</v>
      </c>
      <c r="L93">
        <f>IF(D93&lt;4,E93*2+F93+1,IF(D93=4,E93*2+F93,4))</f>
        <v>6</v>
      </c>
      <c r="M93">
        <v>1</v>
      </c>
      <c r="N93">
        <f>L93+M93</f>
        <v>7</v>
      </c>
    </row>
    <row r="94" spans="1:14" ht="13.5" thickBot="1">
      <c r="A94" s="25" t="s">
        <v>83</v>
      </c>
      <c r="B94" s="26" t="s">
        <v>233</v>
      </c>
      <c r="C94" s="27" t="s">
        <v>163</v>
      </c>
      <c r="D94" s="28">
        <v>3</v>
      </c>
      <c r="E94" s="28">
        <v>0</v>
      </c>
      <c r="F94" s="28">
        <v>1</v>
      </c>
      <c r="G94" s="28" t="s">
        <v>176</v>
      </c>
      <c r="H94" s="28" t="s">
        <v>191</v>
      </c>
      <c r="I94" s="28" t="s">
        <v>168</v>
      </c>
      <c r="J94" s="28" t="s">
        <v>183</v>
      </c>
      <c r="K94" s="28" t="s">
        <v>160</v>
      </c>
      <c r="L94">
        <f>IF(D94&lt;4,E94*2+F94,IF(D94=4,E94*2+F94,4))</f>
        <v>1</v>
      </c>
      <c r="N94">
        <f>L94+M94</f>
        <v>1</v>
      </c>
    </row>
    <row r="95" spans="1:11" ht="13.5" thickBot="1">
      <c r="A95" s="18" t="s">
        <v>70</v>
      </c>
      <c r="B95" s="19" t="s">
        <v>71</v>
      </c>
      <c r="C95" s="18" t="s">
        <v>72</v>
      </c>
      <c r="D95" s="18" t="s">
        <v>73</v>
      </c>
      <c r="E95" s="18" t="s">
        <v>74</v>
      </c>
      <c r="F95" s="18" t="s">
        <v>75</v>
      </c>
      <c r="G95" s="18" t="s">
        <v>76</v>
      </c>
      <c r="H95" s="18" t="s">
        <v>77</v>
      </c>
      <c r="I95" s="18" t="s">
        <v>78</v>
      </c>
      <c r="J95" s="18" t="s">
        <v>79</v>
      </c>
      <c r="K95" s="18" t="s">
        <v>80</v>
      </c>
    </row>
    <row r="96" spans="1:14" ht="13.5" thickBot="1">
      <c r="A96" s="21" t="s">
        <v>82</v>
      </c>
      <c r="B96" s="22" t="s">
        <v>346</v>
      </c>
      <c r="C96" s="23" t="s">
        <v>209</v>
      </c>
      <c r="D96" s="24">
        <v>3</v>
      </c>
      <c r="E96" s="24">
        <v>3</v>
      </c>
      <c r="F96" s="24">
        <v>0</v>
      </c>
      <c r="G96" s="24" t="s">
        <v>160</v>
      </c>
      <c r="H96" s="24" t="s">
        <v>378</v>
      </c>
      <c r="I96" s="24" t="s">
        <v>296</v>
      </c>
      <c r="J96" s="24" t="s">
        <v>188</v>
      </c>
      <c r="K96" s="24" t="s">
        <v>160</v>
      </c>
      <c r="L96">
        <f>IF(D96&lt;4,E96*2+F96+1,IF(D96=4,E96*2+F96,4))</f>
        <v>7</v>
      </c>
      <c r="M96">
        <v>1</v>
      </c>
      <c r="N96">
        <f>L96+M96</f>
        <v>8</v>
      </c>
    </row>
    <row r="97" spans="1:14" ht="13.5" thickBot="1">
      <c r="A97" s="25" t="s">
        <v>83</v>
      </c>
      <c r="B97" s="26" t="s">
        <v>331</v>
      </c>
      <c r="C97" s="27" t="s">
        <v>163</v>
      </c>
      <c r="D97" s="28">
        <v>3</v>
      </c>
      <c r="E97" s="28">
        <v>0</v>
      </c>
      <c r="F97" s="28">
        <v>0</v>
      </c>
      <c r="G97" s="28" t="s">
        <v>166</v>
      </c>
      <c r="H97" s="28" t="s">
        <v>379</v>
      </c>
      <c r="I97" s="28" t="s">
        <v>338</v>
      </c>
      <c r="J97" s="28" t="s">
        <v>162</v>
      </c>
      <c r="K97" s="28" t="s">
        <v>159</v>
      </c>
      <c r="L97">
        <f>IF(D97&lt;4,E97*2+F97,IF(D97=4,E97*2+F97,4))</f>
        <v>0</v>
      </c>
      <c r="N97">
        <f>L97+M97</f>
        <v>0</v>
      </c>
    </row>
    <row r="99" spans="1:14" ht="24" thickBot="1">
      <c r="A99" s="96" t="s">
        <v>381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1:14" ht="13.5" thickBot="1">
      <c r="A100" s="18" t="s">
        <v>70</v>
      </c>
      <c r="B100" s="19" t="s">
        <v>71</v>
      </c>
      <c r="C100" s="18" t="s">
        <v>72</v>
      </c>
      <c r="D100" s="18" t="s">
        <v>73</v>
      </c>
      <c r="E100" s="18" t="s">
        <v>74</v>
      </c>
      <c r="F100" s="18" t="s">
        <v>75</v>
      </c>
      <c r="G100" s="18" t="s">
        <v>76</v>
      </c>
      <c r="H100" s="18" t="s">
        <v>77</v>
      </c>
      <c r="I100" s="18" t="s">
        <v>78</v>
      </c>
      <c r="J100" s="18" t="s">
        <v>79</v>
      </c>
      <c r="K100" s="18" t="s">
        <v>80</v>
      </c>
      <c r="L100" s="29" t="s">
        <v>86</v>
      </c>
      <c r="M100" s="29" t="s">
        <v>87</v>
      </c>
      <c r="N100" s="29" t="s">
        <v>88</v>
      </c>
    </row>
    <row r="101" spans="1:14" ht="13.5" thickBot="1">
      <c r="A101" s="21" t="s">
        <v>82</v>
      </c>
      <c r="B101" s="22" t="s">
        <v>346</v>
      </c>
      <c r="C101" s="23">
        <v>2</v>
      </c>
      <c r="D101" s="24">
        <v>3</v>
      </c>
      <c r="E101" s="24">
        <v>2</v>
      </c>
      <c r="F101" s="24">
        <v>1</v>
      </c>
      <c r="G101" s="24">
        <v>0</v>
      </c>
      <c r="H101" s="24" t="s">
        <v>382</v>
      </c>
      <c r="I101" s="97" t="s">
        <v>383</v>
      </c>
      <c r="J101" s="24">
        <v>14</v>
      </c>
      <c r="K101" s="24" t="s">
        <v>160</v>
      </c>
      <c r="L101">
        <f>IF(D101&lt;4,E101*2+F101+1,IF(D101=4,E101*2+F101,4))</f>
        <v>6</v>
      </c>
      <c r="N101">
        <f>L101+M101</f>
        <v>6</v>
      </c>
    </row>
    <row r="102" spans="1:14" ht="13.5" thickBot="1">
      <c r="A102" s="25" t="s">
        <v>83</v>
      </c>
      <c r="B102" s="26" t="s">
        <v>252</v>
      </c>
      <c r="C102" s="27" t="s">
        <v>163</v>
      </c>
      <c r="D102" s="28">
        <v>3</v>
      </c>
      <c r="E102" s="28">
        <v>0</v>
      </c>
      <c r="F102" s="28">
        <v>1</v>
      </c>
      <c r="G102" s="28">
        <v>2</v>
      </c>
      <c r="H102" s="28" t="s">
        <v>384</v>
      </c>
      <c r="I102" s="28">
        <v>-3</v>
      </c>
      <c r="J102" s="28">
        <v>11</v>
      </c>
      <c r="K102" s="28" t="s">
        <v>160</v>
      </c>
      <c r="L102">
        <f>IF(D102&lt;4,E102*2+F102,IF(D102=4,E102*2+F102,4))</f>
        <v>1</v>
      </c>
      <c r="N102">
        <f>L102+M102</f>
        <v>1</v>
      </c>
    </row>
  </sheetData>
  <mergeCells count="5">
    <mergeCell ref="A99:N99"/>
    <mergeCell ref="A1:N1"/>
    <mergeCell ref="A51:N51"/>
    <mergeCell ref="A77:N77"/>
    <mergeCell ref="A91:N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mitrofanov.ai</cp:lastModifiedBy>
  <dcterms:created xsi:type="dcterms:W3CDTF">2009-03-19T16:59:00Z</dcterms:created>
  <dcterms:modified xsi:type="dcterms:W3CDTF">2010-04-27T04:01:53Z</dcterms:modified>
  <cp:category/>
  <cp:version/>
  <cp:contentType/>
  <cp:contentStatus/>
</cp:coreProperties>
</file>